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1075842727\Desktop\"/>
    </mc:Choice>
  </mc:AlternateContent>
  <bookViews>
    <workbookView xWindow="0" yWindow="0" windowWidth="28800" windowHeight="12330"/>
  </bookViews>
  <sheets>
    <sheet name="lixo" sheetId="1" r:id="rId1"/>
  </sheets>
  <calcPr calcId="162913"/>
  <extLst>
    <ext uri="GoogleSheetsCustomDataVersion2">
      <go:sheetsCustomData xmlns:go="http://customooxmlschemas.google.com/" r:id="rId18" roundtripDataChecksum="JAIu2hAvpHTFrTiyHdzVEKc9Bv+4fWvgGsQmOFBHfTU="/>
    </ext>
  </extLst>
</workbook>
</file>

<file path=xl/calcChain.xml><?xml version="1.0" encoding="utf-8"?>
<calcChain xmlns="http://schemas.openxmlformats.org/spreadsheetml/2006/main">
  <c r="BI125" i="1" l="1"/>
  <c r="BG125" i="1"/>
  <c r="BE125" i="1"/>
  <c r="BC125" i="1"/>
  <c r="BA125" i="1"/>
  <c r="AY125" i="1"/>
  <c r="AW125" i="1"/>
  <c r="AU125" i="1"/>
  <c r="AS125" i="1"/>
  <c r="AQ125" i="1"/>
  <c r="AO125" i="1"/>
  <c r="AM125" i="1"/>
  <c r="AK125" i="1"/>
  <c r="AI125" i="1"/>
  <c r="AG125" i="1"/>
  <c r="AE125" i="1"/>
  <c r="AC125" i="1"/>
  <c r="AA125" i="1"/>
  <c r="Y125" i="1"/>
  <c r="W125" i="1"/>
  <c r="U125" i="1"/>
  <c r="S125" i="1"/>
  <c r="Q125" i="1"/>
  <c r="O125" i="1"/>
  <c r="BK125" i="1" s="1"/>
  <c r="M125" i="1"/>
  <c r="K125" i="1"/>
  <c r="I125" i="1"/>
  <c r="G125" i="1"/>
  <c r="E125" i="1"/>
  <c r="C125" i="1"/>
  <c r="BI124" i="1"/>
  <c r="BG124" i="1"/>
  <c r="BE124" i="1"/>
  <c r="BC124" i="1"/>
  <c r="BA124" i="1"/>
  <c r="AY124" i="1"/>
  <c r="AW124" i="1"/>
  <c r="AU124" i="1"/>
  <c r="AS124" i="1"/>
  <c r="AQ124" i="1"/>
  <c r="AO124" i="1"/>
  <c r="AM124" i="1"/>
  <c r="AK124" i="1"/>
  <c r="AI124" i="1"/>
  <c r="AG124" i="1"/>
  <c r="AE124" i="1"/>
  <c r="AC124" i="1"/>
  <c r="AA124" i="1"/>
  <c r="Y124" i="1"/>
  <c r="W124" i="1"/>
  <c r="U124" i="1"/>
  <c r="S124" i="1"/>
  <c r="Q124" i="1"/>
  <c r="O124" i="1"/>
  <c r="M124" i="1"/>
  <c r="K124" i="1"/>
  <c r="I124" i="1"/>
  <c r="G124" i="1"/>
  <c r="E124" i="1"/>
  <c r="C124" i="1"/>
  <c r="BK124" i="1" s="1"/>
  <c r="BI123" i="1"/>
  <c r="BG123" i="1"/>
  <c r="BE123" i="1"/>
  <c r="BC123" i="1"/>
  <c r="BA123" i="1"/>
  <c r="AY123" i="1"/>
  <c r="AW123" i="1"/>
  <c r="AU123" i="1"/>
  <c r="AS123" i="1"/>
  <c r="AQ123" i="1"/>
  <c r="AO123" i="1"/>
  <c r="AM123" i="1"/>
  <c r="AK123" i="1"/>
  <c r="AI123" i="1"/>
  <c r="AG123" i="1"/>
  <c r="AE123" i="1"/>
  <c r="AC123" i="1"/>
  <c r="AA123" i="1"/>
  <c r="Y123" i="1"/>
  <c r="W123" i="1"/>
  <c r="U123" i="1"/>
  <c r="S123" i="1"/>
  <c r="Q123" i="1"/>
  <c r="O123" i="1"/>
  <c r="M123" i="1"/>
  <c r="K123" i="1"/>
  <c r="I123" i="1"/>
  <c r="G123" i="1"/>
  <c r="E123" i="1"/>
  <c r="C123" i="1"/>
  <c r="BK123" i="1" s="1"/>
  <c r="BI122" i="1"/>
  <c r="BG122" i="1"/>
  <c r="BE122" i="1"/>
  <c r="BC122" i="1"/>
  <c r="BA122" i="1"/>
  <c r="AY122" i="1"/>
  <c r="AW122" i="1"/>
  <c r="AU122" i="1"/>
  <c r="AS122" i="1"/>
  <c r="AQ122" i="1"/>
  <c r="AO122" i="1"/>
  <c r="AM122" i="1"/>
  <c r="AK122" i="1"/>
  <c r="AI122" i="1"/>
  <c r="AG122" i="1"/>
  <c r="AE122" i="1"/>
  <c r="AC122" i="1"/>
  <c r="AA122" i="1"/>
  <c r="Y122" i="1"/>
  <c r="W122" i="1"/>
  <c r="U122" i="1"/>
  <c r="S122" i="1"/>
  <c r="Q122" i="1"/>
  <c r="O122" i="1"/>
  <c r="M122" i="1"/>
  <c r="K122" i="1"/>
  <c r="I122" i="1"/>
  <c r="BK122" i="1" s="1"/>
  <c r="G122" i="1"/>
  <c r="E122" i="1"/>
  <c r="C122" i="1"/>
  <c r="BI121" i="1"/>
  <c r="BG121" i="1"/>
  <c r="BE121" i="1"/>
  <c r="BC121" i="1"/>
  <c r="BA121" i="1"/>
  <c r="AY121" i="1"/>
  <c r="AW121" i="1"/>
  <c r="AU121" i="1"/>
  <c r="AS121" i="1"/>
  <c r="AQ121" i="1"/>
  <c r="AO121" i="1"/>
  <c r="AM121" i="1"/>
  <c r="AK121" i="1"/>
  <c r="AI121" i="1"/>
  <c r="AG121" i="1"/>
  <c r="AE121" i="1"/>
  <c r="AC121" i="1"/>
  <c r="AA121" i="1"/>
  <c r="Y121" i="1"/>
  <c r="W121" i="1"/>
  <c r="U121" i="1"/>
  <c r="S121" i="1"/>
  <c r="Q121" i="1"/>
  <c r="O121" i="1"/>
  <c r="M121" i="1"/>
  <c r="K121" i="1"/>
  <c r="I121" i="1"/>
  <c r="G121" i="1"/>
  <c r="E121" i="1"/>
  <c r="C121" i="1"/>
  <c r="BL117" i="1"/>
  <c r="BK117" i="1"/>
  <c r="BM117" i="1" s="1"/>
  <c r="BM116" i="1"/>
  <c r="BL116" i="1"/>
  <c r="BK116" i="1"/>
  <c r="BM115" i="1"/>
  <c r="BL115" i="1"/>
  <c r="BK115" i="1"/>
  <c r="BL114" i="1"/>
  <c r="BK114" i="1"/>
  <c r="BM114" i="1" s="1"/>
  <c r="BL113" i="1"/>
  <c r="BK113" i="1"/>
  <c r="BM113" i="1" s="1"/>
  <c r="BK107" i="1"/>
  <c r="BI107" i="1"/>
  <c r="BG107" i="1"/>
  <c r="BE107" i="1"/>
  <c r="BC107" i="1"/>
  <c r="BA107" i="1"/>
  <c r="AY107" i="1"/>
  <c r="AW107" i="1"/>
  <c r="AU107" i="1"/>
  <c r="AS107" i="1"/>
  <c r="AQ107" i="1"/>
  <c r="AO107" i="1"/>
  <c r="AM107" i="1"/>
  <c r="AK107" i="1"/>
  <c r="AI107" i="1"/>
  <c r="AG107" i="1"/>
  <c r="AE107" i="1"/>
  <c r="AC107" i="1"/>
  <c r="AA107" i="1"/>
  <c r="Y107" i="1"/>
  <c r="W107" i="1"/>
  <c r="U107" i="1"/>
  <c r="S107" i="1"/>
  <c r="Q107" i="1"/>
  <c r="BM107" i="1" s="1"/>
  <c r="O107" i="1"/>
  <c r="M107" i="1"/>
  <c r="K107" i="1"/>
  <c r="I107" i="1"/>
  <c r="G107" i="1"/>
  <c r="E107" i="1"/>
  <c r="C107" i="1"/>
  <c r="BK106" i="1"/>
  <c r="BI106" i="1"/>
  <c r="BG106" i="1"/>
  <c r="BE106" i="1"/>
  <c r="BC106" i="1"/>
  <c r="BA106" i="1"/>
  <c r="AY106" i="1"/>
  <c r="AW106" i="1"/>
  <c r="AU106" i="1"/>
  <c r="AS106" i="1"/>
  <c r="AQ106" i="1"/>
  <c r="AO106" i="1"/>
  <c r="AM106" i="1"/>
  <c r="AK106" i="1"/>
  <c r="AI106" i="1"/>
  <c r="AG106" i="1"/>
  <c r="AE106" i="1"/>
  <c r="AC106" i="1"/>
  <c r="AA106" i="1"/>
  <c r="Y106" i="1"/>
  <c r="W106" i="1"/>
  <c r="U106" i="1"/>
  <c r="S106" i="1"/>
  <c r="Q106" i="1"/>
  <c r="BM106" i="1" s="1"/>
  <c r="O106" i="1"/>
  <c r="M106" i="1"/>
  <c r="K106" i="1"/>
  <c r="I106" i="1"/>
  <c r="G106" i="1"/>
  <c r="E106" i="1"/>
  <c r="C106" i="1"/>
  <c r="BK105" i="1"/>
  <c r="BI105" i="1"/>
  <c r="BG105" i="1"/>
  <c r="BE105" i="1"/>
  <c r="BC105" i="1"/>
  <c r="BA105" i="1"/>
  <c r="AY105" i="1"/>
  <c r="AW105" i="1"/>
  <c r="AU105" i="1"/>
  <c r="AS105" i="1"/>
  <c r="AQ105" i="1"/>
  <c r="AO105" i="1"/>
  <c r="AM105" i="1"/>
  <c r="AK105" i="1"/>
  <c r="AI105" i="1"/>
  <c r="AG105" i="1"/>
  <c r="AE105" i="1"/>
  <c r="AC105" i="1"/>
  <c r="AA105" i="1"/>
  <c r="Y105" i="1"/>
  <c r="W105" i="1"/>
  <c r="U105" i="1"/>
  <c r="S105" i="1"/>
  <c r="Q105" i="1"/>
  <c r="O105" i="1"/>
  <c r="M105" i="1"/>
  <c r="K105" i="1"/>
  <c r="I105" i="1"/>
  <c r="G105" i="1"/>
  <c r="E105" i="1"/>
  <c r="C105" i="1"/>
  <c r="BK104" i="1"/>
  <c r="BI104" i="1"/>
  <c r="BG104" i="1"/>
  <c r="BE104" i="1"/>
  <c r="BC104" i="1"/>
  <c r="BA104" i="1"/>
  <c r="AY104" i="1"/>
  <c r="AW104" i="1"/>
  <c r="AU104" i="1"/>
  <c r="AS104" i="1"/>
  <c r="AQ104" i="1"/>
  <c r="AO104" i="1"/>
  <c r="AM104" i="1"/>
  <c r="AK104" i="1"/>
  <c r="AI104" i="1"/>
  <c r="AG104" i="1"/>
  <c r="AE104" i="1"/>
  <c r="AC104" i="1"/>
  <c r="AA104" i="1"/>
  <c r="Y104" i="1"/>
  <c r="W104" i="1"/>
  <c r="U104" i="1"/>
  <c r="S104" i="1"/>
  <c r="Q104" i="1"/>
  <c r="BM104" i="1" s="1"/>
  <c r="O104" i="1"/>
  <c r="M104" i="1"/>
  <c r="K104" i="1"/>
  <c r="I104" i="1"/>
  <c r="G104" i="1"/>
  <c r="E104" i="1"/>
  <c r="C104" i="1"/>
  <c r="BK103" i="1"/>
  <c r="BI103" i="1"/>
  <c r="BG103" i="1"/>
  <c r="BE103" i="1"/>
  <c r="BC103" i="1"/>
  <c r="BA103" i="1"/>
  <c r="AY103" i="1"/>
  <c r="AW103" i="1"/>
  <c r="AU103" i="1"/>
  <c r="AS103" i="1"/>
  <c r="AQ103" i="1"/>
  <c r="AO103" i="1"/>
  <c r="AM103" i="1"/>
  <c r="AK103" i="1"/>
  <c r="AI103" i="1"/>
  <c r="AG103" i="1"/>
  <c r="AE103" i="1"/>
  <c r="AC103" i="1"/>
  <c r="AA103" i="1"/>
  <c r="Y103" i="1"/>
  <c r="W103" i="1"/>
  <c r="U103" i="1"/>
  <c r="S103" i="1"/>
  <c r="Q103" i="1"/>
  <c r="BM103" i="1" s="1"/>
  <c r="O103" i="1"/>
  <c r="M103" i="1"/>
  <c r="K103" i="1"/>
  <c r="I103" i="1"/>
  <c r="G103" i="1"/>
  <c r="E103" i="1"/>
  <c r="C103" i="1"/>
  <c r="BN99" i="1"/>
  <c r="BM99" i="1"/>
  <c r="BO99" i="1" s="1"/>
  <c r="F99" i="1"/>
  <c r="H99" i="1" s="1"/>
  <c r="D99" i="1"/>
  <c r="BN98" i="1"/>
  <c r="BM98" i="1"/>
  <c r="BO98" i="1" s="1"/>
  <c r="D98" i="1"/>
  <c r="BO97" i="1"/>
  <c r="BN97" i="1"/>
  <c r="BM97" i="1"/>
  <c r="F97" i="1"/>
  <c r="H97" i="1" s="1"/>
  <c r="J97" i="1" s="1"/>
  <c r="D97" i="1"/>
  <c r="BN96" i="1"/>
  <c r="BM96" i="1"/>
  <c r="BO96" i="1" s="1"/>
  <c r="BO95" i="1"/>
  <c r="BN95" i="1"/>
  <c r="BM95" i="1"/>
  <c r="BE89" i="1"/>
  <c r="BC89" i="1"/>
  <c r="BA89" i="1"/>
  <c r="AY89" i="1"/>
  <c r="AW89" i="1"/>
  <c r="AU89" i="1"/>
  <c r="AS89" i="1"/>
  <c r="AQ89" i="1"/>
  <c r="AO89" i="1"/>
  <c r="AM89" i="1"/>
  <c r="AK89" i="1"/>
  <c r="AI89" i="1"/>
  <c r="AG89" i="1"/>
  <c r="AE89" i="1"/>
  <c r="AC89" i="1"/>
  <c r="AA89" i="1"/>
  <c r="Y89" i="1"/>
  <c r="W89" i="1"/>
  <c r="U89" i="1"/>
  <c r="S89" i="1"/>
  <c r="Q89" i="1"/>
  <c r="O89" i="1"/>
  <c r="M89" i="1"/>
  <c r="K89" i="1"/>
  <c r="BG89" i="1" s="1"/>
  <c r="I89" i="1"/>
  <c r="G89" i="1"/>
  <c r="E89" i="1"/>
  <c r="C89" i="1"/>
  <c r="BE88" i="1"/>
  <c r="BC88" i="1"/>
  <c r="BA88" i="1"/>
  <c r="AY88" i="1"/>
  <c r="AW88" i="1"/>
  <c r="AU88" i="1"/>
  <c r="AS88" i="1"/>
  <c r="AQ88" i="1"/>
  <c r="AO88" i="1"/>
  <c r="AM88" i="1"/>
  <c r="AK88" i="1"/>
  <c r="AI88" i="1"/>
  <c r="AG88" i="1"/>
  <c r="AE88" i="1"/>
  <c r="AC88" i="1"/>
  <c r="AA88" i="1"/>
  <c r="Y88" i="1"/>
  <c r="W88" i="1"/>
  <c r="U88" i="1"/>
  <c r="S88" i="1"/>
  <c r="Q88" i="1"/>
  <c r="O88" i="1"/>
  <c r="M88" i="1"/>
  <c r="K88" i="1"/>
  <c r="I88" i="1"/>
  <c r="G88" i="1"/>
  <c r="E88" i="1"/>
  <c r="C88" i="1"/>
  <c r="BG88" i="1" s="1"/>
  <c r="BE87" i="1"/>
  <c r="BC87" i="1"/>
  <c r="BA87" i="1"/>
  <c r="AY87" i="1"/>
  <c r="AW87" i="1"/>
  <c r="AU87" i="1"/>
  <c r="AS87" i="1"/>
  <c r="AQ87" i="1"/>
  <c r="AO87" i="1"/>
  <c r="AM87" i="1"/>
  <c r="AK87" i="1"/>
  <c r="AI87" i="1"/>
  <c r="AG87" i="1"/>
  <c r="AE87" i="1"/>
  <c r="AC87" i="1"/>
  <c r="AA87" i="1"/>
  <c r="Y87" i="1"/>
  <c r="W87" i="1"/>
  <c r="U87" i="1"/>
  <c r="S87" i="1"/>
  <c r="Q87" i="1"/>
  <c r="O87" i="1"/>
  <c r="M87" i="1"/>
  <c r="K87" i="1"/>
  <c r="I87" i="1"/>
  <c r="G87" i="1"/>
  <c r="E87" i="1"/>
  <c r="C87" i="1"/>
  <c r="BG87" i="1" s="1"/>
  <c r="BE86" i="1"/>
  <c r="BC86" i="1"/>
  <c r="BA86" i="1"/>
  <c r="AY86" i="1"/>
  <c r="AW86" i="1"/>
  <c r="AU86" i="1"/>
  <c r="AS86" i="1"/>
  <c r="AQ86" i="1"/>
  <c r="AO86" i="1"/>
  <c r="AM86" i="1"/>
  <c r="AK86" i="1"/>
  <c r="AI86" i="1"/>
  <c r="AG86" i="1"/>
  <c r="AC86" i="1"/>
  <c r="AA86" i="1"/>
  <c r="Y86" i="1"/>
  <c r="W86" i="1"/>
  <c r="U86" i="1"/>
  <c r="S86" i="1"/>
  <c r="Q86" i="1"/>
  <c r="O86" i="1"/>
  <c r="M86" i="1"/>
  <c r="K86" i="1"/>
  <c r="I86" i="1"/>
  <c r="G86" i="1"/>
  <c r="E86" i="1"/>
  <c r="C86" i="1"/>
  <c r="BE85" i="1"/>
  <c r="BC85" i="1"/>
  <c r="BA85" i="1"/>
  <c r="AY85" i="1"/>
  <c r="AW85" i="1"/>
  <c r="AU85" i="1"/>
  <c r="AS85" i="1"/>
  <c r="AQ85" i="1"/>
  <c r="AO85" i="1"/>
  <c r="AM85" i="1"/>
  <c r="AK85" i="1"/>
  <c r="AI85" i="1"/>
  <c r="AG85" i="1"/>
  <c r="AE85" i="1"/>
  <c r="AC85" i="1"/>
  <c r="AA85" i="1"/>
  <c r="Y85" i="1"/>
  <c r="W85" i="1"/>
  <c r="U85" i="1"/>
  <c r="S85" i="1"/>
  <c r="Q85" i="1"/>
  <c r="O85" i="1"/>
  <c r="M85" i="1"/>
  <c r="K85" i="1"/>
  <c r="I85" i="1"/>
  <c r="G85" i="1"/>
  <c r="E85" i="1"/>
  <c r="C85" i="1"/>
  <c r="BG85" i="1" s="1"/>
  <c r="BH81" i="1"/>
  <c r="BG81" i="1"/>
  <c r="BI81" i="1" s="1"/>
  <c r="D81" i="1"/>
  <c r="BH80" i="1"/>
  <c r="BG80" i="1"/>
  <c r="BI80" i="1" s="1"/>
  <c r="BI79" i="1"/>
  <c r="BH79" i="1"/>
  <c r="BG79" i="1"/>
  <c r="D79" i="1"/>
  <c r="BH78" i="1"/>
  <c r="BG78" i="1"/>
  <c r="BI78" i="1" s="1"/>
  <c r="BH77" i="1"/>
  <c r="BG77" i="1"/>
  <c r="BI77" i="1" s="1"/>
  <c r="F77" i="1"/>
  <c r="D77" i="1"/>
  <c r="BK71" i="1"/>
  <c r="BI71" i="1"/>
  <c r="BG71" i="1"/>
  <c r="BE71" i="1"/>
  <c r="BC71" i="1"/>
  <c r="BA71" i="1"/>
  <c r="AY71" i="1"/>
  <c r="AW71" i="1"/>
  <c r="AU71" i="1"/>
  <c r="AS71" i="1"/>
  <c r="AQ71" i="1"/>
  <c r="AO71" i="1"/>
  <c r="AM71" i="1"/>
  <c r="AK71" i="1"/>
  <c r="AI71" i="1"/>
  <c r="AG71" i="1"/>
  <c r="AE71" i="1"/>
  <c r="AC71" i="1"/>
  <c r="AA71" i="1"/>
  <c r="Y71" i="1"/>
  <c r="W71" i="1"/>
  <c r="U71" i="1"/>
  <c r="S71" i="1"/>
  <c r="Q71" i="1"/>
  <c r="BM71" i="1" s="1"/>
  <c r="BM72" i="1" s="1"/>
  <c r="O71" i="1"/>
  <c r="M71" i="1"/>
  <c r="K71" i="1"/>
  <c r="I71" i="1"/>
  <c r="G71" i="1"/>
  <c r="E71" i="1"/>
  <c r="C71" i="1"/>
  <c r="BK70" i="1"/>
  <c r="BI70" i="1"/>
  <c r="BG70" i="1"/>
  <c r="BE70" i="1"/>
  <c r="BC70" i="1"/>
  <c r="BA70" i="1"/>
  <c r="AY70" i="1"/>
  <c r="AW70" i="1"/>
  <c r="AU70" i="1"/>
  <c r="AS70" i="1"/>
  <c r="AQ70" i="1"/>
  <c r="AO70" i="1"/>
  <c r="AM70" i="1"/>
  <c r="AK70" i="1"/>
  <c r="AI70" i="1"/>
  <c r="AG70" i="1"/>
  <c r="AE70" i="1"/>
  <c r="AC70" i="1"/>
  <c r="AA70" i="1"/>
  <c r="Y70" i="1"/>
  <c r="W70" i="1"/>
  <c r="U70" i="1"/>
  <c r="S70" i="1"/>
  <c r="Q70" i="1"/>
  <c r="O70" i="1"/>
  <c r="M70" i="1"/>
  <c r="K70" i="1"/>
  <c r="I70" i="1"/>
  <c r="G70" i="1"/>
  <c r="E70" i="1"/>
  <c r="BM70" i="1" s="1"/>
  <c r="C70" i="1"/>
  <c r="BK69" i="1"/>
  <c r="BI69" i="1"/>
  <c r="BG69" i="1"/>
  <c r="BE69" i="1"/>
  <c r="BC69" i="1"/>
  <c r="BA69" i="1"/>
  <c r="AY69" i="1"/>
  <c r="AW69" i="1"/>
  <c r="AU69" i="1"/>
  <c r="AS69" i="1"/>
  <c r="AQ69" i="1"/>
  <c r="AO69" i="1"/>
  <c r="AM69" i="1"/>
  <c r="AK69" i="1"/>
  <c r="AI69" i="1"/>
  <c r="AG69" i="1"/>
  <c r="AE69" i="1"/>
  <c r="AC69" i="1"/>
  <c r="AA69" i="1"/>
  <c r="Y69" i="1"/>
  <c r="W69" i="1"/>
  <c r="U69" i="1"/>
  <c r="S69" i="1"/>
  <c r="Q69" i="1"/>
  <c r="O69" i="1"/>
  <c r="M69" i="1"/>
  <c r="K69" i="1"/>
  <c r="I69" i="1"/>
  <c r="G69" i="1"/>
  <c r="E69" i="1"/>
  <c r="C69" i="1"/>
  <c r="BM69" i="1" s="1"/>
  <c r="BK68" i="1"/>
  <c r="BI68" i="1"/>
  <c r="BG68" i="1"/>
  <c r="BE68" i="1"/>
  <c r="BC68" i="1"/>
  <c r="BA68" i="1"/>
  <c r="AY68" i="1"/>
  <c r="AW68" i="1"/>
  <c r="AU68" i="1"/>
  <c r="AS68" i="1"/>
  <c r="AQ68" i="1"/>
  <c r="AO68" i="1"/>
  <c r="AM68" i="1"/>
  <c r="AK68" i="1"/>
  <c r="AI68" i="1"/>
  <c r="AG68" i="1"/>
  <c r="AE68" i="1"/>
  <c r="AC68" i="1"/>
  <c r="AA68" i="1"/>
  <c r="Y68" i="1"/>
  <c r="W68" i="1"/>
  <c r="U68" i="1"/>
  <c r="S68" i="1"/>
  <c r="Q68" i="1"/>
  <c r="BM68" i="1" s="1"/>
  <c r="O68" i="1"/>
  <c r="M68" i="1"/>
  <c r="K68" i="1"/>
  <c r="I68" i="1"/>
  <c r="G68" i="1"/>
  <c r="E68" i="1"/>
  <c r="C68" i="1"/>
  <c r="BK67" i="1"/>
  <c r="BI67" i="1"/>
  <c r="BG67" i="1"/>
  <c r="BE67" i="1"/>
  <c r="BC67" i="1"/>
  <c r="BA67" i="1"/>
  <c r="AY67" i="1"/>
  <c r="AW67" i="1"/>
  <c r="AU67" i="1"/>
  <c r="AS67" i="1"/>
  <c r="AQ67" i="1"/>
  <c r="AO67" i="1"/>
  <c r="AM67" i="1"/>
  <c r="AK67" i="1"/>
  <c r="AI67" i="1"/>
  <c r="AG67" i="1"/>
  <c r="AE67" i="1"/>
  <c r="AC67" i="1"/>
  <c r="AA67" i="1"/>
  <c r="Y67" i="1"/>
  <c r="W67" i="1"/>
  <c r="U67" i="1"/>
  <c r="S67" i="1"/>
  <c r="Q67" i="1"/>
  <c r="O67" i="1"/>
  <c r="M67" i="1"/>
  <c r="K67" i="1"/>
  <c r="I67" i="1"/>
  <c r="G67" i="1"/>
  <c r="E67" i="1"/>
  <c r="BM67" i="1" s="1"/>
  <c r="C67" i="1"/>
  <c r="BN63" i="1"/>
  <c r="BM63" i="1"/>
  <c r="BO63" i="1" s="1"/>
  <c r="BN62" i="1"/>
  <c r="BM62" i="1"/>
  <c r="BO62" i="1" s="1"/>
  <c r="F62" i="1"/>
  <c r="H62" i="1" s="1"/>
  <c r="J62" i="1" s="1"/>
  <c r="L62" i="1" s="1"/>
  <c r="N62" i="1" s="1"/>
  <c r="P62" i="1" s="1"/>
  <c r="R62" i="1" s="1"/>
  <c r="T62" i="1" s="1"/>
  <c r="V62" i="1" s="1"/>
  <c r="X62" i="1" s="1"/>
  <c r="Z62" i="1" s="1"/>
  <c r="AB62" i="1" s="1"/>
  <c r="AD62" i="1" s="1"/>
  <c r="AF62" i="1" s="1"/>
  <c r="AH62" i="1" s="1"/>
  <c r="AJ62" i="1" s="1"/>
  <c r="AL62" i="1" s="1"/>
  <c r="AN62" i="1" s="1"/>
  <c r="AP62" i="1" s="1"/>
  <c r="AR62" i="1" s="1"/>
  <c r="AT62" i="1" s="1"/>
  <c r="AV62" i="1" s="1"/>
  <c r="AX62" i="1" s="1"/>
  <c r="AZ62" i="1" s="1"/>
  <c r="BB62" i="1" s="1"/>
  <c r="BD62" i="1" s="1"/>
  <c r="BF62" i="1" s="1"/>
  <c r="D62" i="1"/>
  <c r="BN61" i="1"/>
  <c r="BM61" i="1"/>
  <c r="BO61" i="1" s="1"/>
  <c r="BO60" i="1"/>
  <c r="BN60" i="1"/>
  <c r="BM60" i="1"/>
  <c r="BN59" i="1"/>
  <c r="BM59" i="1"/>
  <c r="BO59" i="1" s="1"/>
  <c r="BK53" i="1"/>
  <c r="BI53" i="1"/>
  <c r="BG53" i="1"/>
  <c r="BE53" i="1"/>
  <c r="BC53" i="1"/>
  <c r="BA53" i="1"/>
  <c r="AY53" i="1"/>
  <c r="AW53" i="1"/>
  <c r="AU53" i="1"/>
  <c r="AS53" i="1"/>
  <c r="AQ53" i="1"/>
  <c r="AO53" i="1"/>
  <c r="AM53" i="1"/>
  <c r="AK53" i="1"/>
  <c r="AI53" i="1"/>
  <c r="AG53" i="1"/>
  <c r="AE53" i="1"/>
  <c r="AC53" i="1"/>
  <c r="AA53" i="1"/>
  <c r="Y53" i="1"/>
  <c r="W53" i="1"/>
  <c r="U53" i="1"/>
  <c r="S53" i="1"/>
  <c r="Q53" i="1"/>
  <c r="O53" i="1"/>
  <c r="M53" i="1"/>
  <c r="K53" i="1"/>
  <c r="I53" i="1"/>
  <c r="G53" i="1"/>
  <c r="E53" i="1"/>
  <c r="C53" i="1"/>
  <c r="BK52" i="1"/>
  <c r="BI52" i="1"/>
  <c r="BG52" i="1"/>
  <c r="BE52" i="1"/>
  <c r="BC52" i="1"/>
  <c r="BA52" i="1"/>
  <c r="AY52" i="1"/>
  <c r="AW52" i="1"/>
  <c r="AU52" i="1"/>
  <c r="AS52" i="1"/>
  <c r="AQ52" i="1"/>
  <c r="AO52" i="1"/>
  <c r="AM52" i="1"/>
  <c r="AK52" i="1"/>
  <c r="AI52" i="1"/>
  <c r="AG52" i="1"/>
  <c r="AE52" i="1"/>
  <c r="AC52" i="1"/>
  <c r="AA52" i="1"/>
  <c r="Y52" i="1"/>
  <c r="W52" i="1"/>
  <c r="U52" i="1"/>
  <c r="S52" i="1"/>
  <c r="Q52" i="1"/>
  <c r="O52" i="1"/>
  <c r="M52" i="1"/>
  <c r="K52" i="1"/>
  <c r="I52" i="1"/>
  <c r="G52" i="1"/>
  <c r="E52" i="1"/>
  <c r="C52" i="1"/>
  <c r="BK51" i="1"/>
  <c r="BI51" i="1"/>
  <c r="BG51" i="1"/>
  <c r="BE51" i="1"/>
  <c r="BC51" i="1"/>
  <c r="BA51" i="1"/>
  <c r="AY51" i="1"/>
  <c r="AW51" i="1"/>
  <c r="AU51" i="1"/>
  <c r="AS51" i="1"/>
  <c r="AQ51" i="1"/>
  <c r="AO51" i="1"/>
  <c r="AM51" i="1"/>
  <c r="AK51" i="1"/>
  <c r="AI51" i="1"/>
  <c r="AG51" i="1"/>
  <c r="AE51" i="1"/>
  <c r="AC51" i="1"/>
  <c r="AA51" i="1"/>
  <c r="Y51" i="1"/>
  <c r="W51" i="1"/>
  <c r="U51" i="1"/>
  <c r="S51" i="1"/>
  <c r="Q51" i="1"/>
  <c r="O51" i="1"/>
  <c r="M51" i="1"/>
  <c r="K51" i="1"/>
  <c r="I51" i="1"/>
  <c r="G51" i="1"/>
  <c r="E51" i="1"/>
  <c r="BM51" i="1" s="1"/>
  <c r="C51" i="1"/>
  <c r="BK50" i="1"/>
  <c r="BI50" i="1"/>
  <c r="BG50" i="1"/>
  <c r="BE50" i="1"/>
  <c r="BC50" i="1"/>
  <c r="BA50" i="1"/>
  <c r="AY50" i="1"/>
  <c r="AW50" i="1"/>
  <c r="AU50" i="1"/>
  <c r="AS50" i="1"/>
  <c r="AQ50" i="1"/>
  <c r="AO50" i="1"/>
  <c r="AM50" i="1"/>
  <c r="AK50" i="1"/>
  <c r="AI50" i="1"/>
  <c r="AG50" i="1"/>
  <c r="AE50" i="1"/>
  <c r="AC50" i="1"/>
  <c r="AA50" i="1"/>
  <c r="Y50" i="1"/>
  <c r="W50" i="1"/>
  <c r="U50" i="1"/>
  <c r="S50" i="1"/>
  <c r="Q50" i="1"/>
  <c r="O50" i="1"/>
  <c r="M50" i="1"/>
  <c r="K50" i="1"/>
  <c r="I50" i="1"/>
  <c r="G50" i="1"/>
  <c r="E50" i="1"/>
  <c r="C50" i="1"/>
  <c r="BK49" i="1"/>
  <c r="BI49" i="1"/>
  <c r="BG49" i="1"/>
  <c r="BE49" i="1"/>
  <c r="BC49" i="1"/>
  <c r="BA49" i="1"/>
  <c r="AY49" i="1"/>
  <c r="AW49" i="1"/>
  <c r="AU49" i="1"/>
  <c r="AS49" i="1"/>
  <c r="AQ49" i="1"/>
  <c r="AO49" i="1"/>
  <c r="AM49" i="1"/>
  <c r="AK49" i="1"/>
  <c r="AI49" i="1"/>
  <c r="AG49" i="1"/>
  <c r="AE49" i="1"/>
  <c r="AC49" i="1"/>
  <c r="AA49" i="1"/>
  <c r="Y49" i="1"/>
  <c r="W49" i="1"/>
  <c r="U49" i="1"/>
  <c r="S49" i="1"/>
  <c r="Q49" i="1"/>
  <c r="O49" i="1"/>
  <c r="M49" i="1"/>
  <c r="K49" i="1"/>
  <c r="I49" i="1"/>
  <c r="G49" i="1"/>
  <c r="E49" i="1"/>
  <c r="C49" i="1"/>
  <c r="BN45" i="1"/>
  <c r="BM45" i="1"/>
  <c r="BO45" i="1" s="1"/>
  <c r="BN44" i="1"/>
  <c r="BM44" i="1"/>
  <c r="BO44" i="1" s="1"/>
  <c r="D44" i="1"/>
  <c r="F44" i="1" s="1"/>
  <c r="H44" i="1" s="1"/>
  <c r="BN43" i="1"/>
  <c r="BM43" i="1"/>
  <c r="BO43" i="1" s="1"/>
  <c r="D43" i="1"/>
  <c r="BO42" i="1"/>
  <c r="BN42" i="1"/>
  <c r="BM42" i="1"/>
  <c r="BN41" i="1"/>
  <c r="BM41" i="1"/>
  <c r="BO41" i="1" s="1"/>
  <c r="BI35" i="1"/>
  <c r="BG35" i="1"/>
  <c r="BE35" i="1"/>
  <c r="BC35" i="1"/>
  <c r="BA35" i="1"/>
  <c r="AY35" i="1"/>
  <c r="AW35" i="1"/>
  <c r="AU35" i="1"/>
  <c r="AS35" i="1"/>
  <c r="AQ35" i="1"/>
  <c r="AO35" i="1"/>
  <c r="AM35" i="1"/>
  <c r="AK35" i="1"/>
  <c r="AI35" i="1"/>
  <c r="AG35" i="1"/>
  <c r="AE35" i="1"/>
  <c r="AC35" i="1"/>
  <c r="AA35" i="1"/>
  <c r="Y35" i="1"/>
  <c r="W35" i="1"/>
  <c r="U35" i="1"/>
  <c r="S35" i="1"/>
  <c r="Q35" i="1"/>
  <c r="O35" i="1"/>
  <c r="M35" i="1"/>
  <c r="K35" i="1"/>
  <c r="I35" i="1"/>
  <c r="G35" i="1"/>
  <c r="E35" i="1"/>
  <c r="C35" i="1"/>
  <c r="BK35" i="1" s="1"/>
  <c r="BI34" i="1"/>
  <c r="BG34" i="1"/>
  <c r="BE34" i="1"/>
  <c r="BC34" i="1"/>
  <c r="BA34" i="1"/>
  <c r="AY34" i="1"/>
  <c r="AW34" i="1"/>
  <c r="AU34" i="1"/>
  <c r="AS34" i="1"/>
  <c r="AQ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BK34" i="1" s="1"/>
  <c r="K34" i="1"/>
  <c r="I34" i="1"/>
  <c r="G34" i="1"/>
  <c r="E34" i="1"/>
  <c r="C34" i="1"/>
  <c r="BI33" i="1"/>
  <c r="BG33" i="1"/>
  <c r="BE33" i="1"/>
  <c r="BC33" i="1"/>
  <c r="BA33" i="1"/>
  <c r="AY33" i="1"/>
  <c r="AW33" i="1"/>
  <c r="AU33" i="1"/>
  <c r="AS33" i="1"/>
  <c r="AQ33" i="1"/>
  <c r="AO33" i="1"/>
  <c r="AM33" i="1"/>
  <c r="AK33" i="1"/>
  <c r="AI33" i="1"/>
  <c r="AG33" i="1"/>
  <c r="AE33" i="1"/>
  <c r="AC33" i="1"/>
  <c r="AA33" i="1"/>
  <c r="Y33" i="1"/>
  <c r="W33" i="1"/>
  <c r="U33" i="1"/>
  <c r="S33" i="1"/>
  <c r="Q33" i="1"/>
  <c r="O33" i="1"/>
  <c r="M33" i="1"/>
  <c r="K33" i="1"/>
  <c r="I33" i="1"/>
  <c r="G33" i="1"/>
  <c r="E33" i="1"/>
  <c r="C33" i="1"/>
  <c r="BK33" i="1" s="1"/>
  <c r="BI32" i="1"/>
  <c r="BG32" i="1"/>
  <c r="BE32" i="1"/>
  <c r="BC32" i="1"/>
  <c r="BA32" i="1"/>
  <c r="AY32" i="1"/>
  <c r="AW32" i="1"/>
  <c r="AU32" i="1"/>
  <c r="AS32" i="1"/>
  <c r="AQ32" i="1"/>
  <c r="AO32" i="1"/>
  <c r="AM32" i="1"/>
  <c r="AK32" i="1"/>
  <c r="AI32" i="1"/>
  <c r="AG32" i="1"/>
  <c r="AE32" i="1"/>
  <c r="AC32" i="1"/>
  <c r="AA32" i="1"/>
  <c r="Y32" i="1"/>
  <c r="W32" i="1"/>
  <c r="U32" i="1"/>
  <c r="S32" i="1"/>
  <c r="Q32" i="1"/>
  <c r="O32" i="1"/>
  <c r="M32" i="1"/>
  <c r="K32" i="1"/>
  <c r="I32" i="1"/>
  <c r="G32" i="1"/>
  <c r="E32" i="1"/>
  <c r="C32" i="1"/>
  <c r="BK32" i="1" s="1"/>
  <c r="BI31" i="1"/>
  <c r="BG31" i="1"/>
  <c r="BE31" i="1"/>
  <c r="BC31" i="1"/>
  <c r="BA31" i="1"/>
  <c r="AY31" i="1"/>
  <c r="AW31" i="1"/>
  <c r="AU31" i="1"/>
  <c r="AS31" i="1"/>
  <c r="AQ31" i="1"/>
  <c r="AO31" i="1"/>
  <c r="AM31" i="1"/>
  <c r="AK31" i="1"/>
  <c r="AI31" i="1"/>
  <c r="AG31" i="1"/>
  <c r="AE31" i="1"/>
  <c r="AC31" i="1"/>
  <c r="AA31" i="1"/>
  <c r="Y31" i="1"/>
  <c r="W31" i="1"/>
  <c r="U31" i="1"/>
  <c r="S31" i="1"/>
  <c r="Q31" i="1"/>
  <c r="O31" i="1"/>
  <c r="M31" i="1"/>
  <c r="K31" i="1"/>
  <c r="I31" i="1"/>
  <c r="G31" i="1"/>
  <c r="E31" i="1"/>
  <c r="C31" i="1"/>
  <c r="BK31" i="1" s="1"/>
  <c r="BK36" i="1" s="1"/>
  <c r="BM27" i="1"/>
  <c r="BL27" i="1"/>
  <c r="BK27" i="1"/>
  <c r="D27" i="1"/>
  <c r="F27" i="1" s="1"/>
  <c r="BL26" i="1"/>
  <c r="BK26" i="1"/>
  <c r="BM26" i="1" s="1"/>
  <c r="D26" i="1"/>
  <c r="BL25" i="1"/>
  <c r="BK25" i="1"/>
  <c r="BM25" i="1" s="1"/>
  <c r="BL24" i="1"/>
  <c r="BK24" i="1"/>
  <c r="BM24" i="1" s="1"/>
  <c r="BM23" i="1"/>
  <c r="BL23" i="1"/>
  <c r="BK23" i="1"/>
  <c r="F23" i="1"/>
  <c r="D23" i="1"/>
  <c r="BM17" i="1"/>
  <c r="BK17" i="1"/>
  <c r="BI17" i="1"/>
  <c r="BG17" i="1"/>
  <c r="BE17" i="1"/>
  <c r="BC17" i="1"/>
  <c r="BA17" i="1"/>
  <c r="AY17" i="1"/>
  <c r="AW17" i="1"/>
  <c r="AU17" i="1"/>
  <c r="AS17" i="1"/>
  <c r="AQ17" i="1"/>
  <c r="AO17" i="1"/>
  <c r="AM17" i="1"/>
  <c r="AK17" i="1"/>
  <c r="AI17" i="1"/>
  <c r="AG17" i="1"/>
  <c r="AE17" i="1"/>
  <c r="AC17" i="1"/>
  <c r="AA17" i="1"/>
  <c r="Y17" i="1"/>
  <c r="W17" i="1"/>
  <c r="U17" i="1"/>
  <c r="S17" i="1"/>
  <c r="Q17" i="1"/>
  <c r="O17" i="1"/>
  <c r="M17" i="1"/>
  <c r="K17" i="1"/>
  <c r="I17" i="1"/>
  <c r="G17" i="1"/>
  <c r="E17" i="1"/>
  <c r="C17" i="1"/>
  <c r="BK16" i="1"/>
  <c r="BI16" i="1"/>
  <c r="BG16" i="1"/>
  <c r="BE16" i="1"/>
  <c r="BM16" i="1" s="1"/>
  <c r="BC16" i="1"/>
  <c r="BA16" i="1"/>
  <c r="AY16" i="1"/>
  <c r="AW16" i="1"/>
  <c r="AU16" i="1"/>
  <c r="AS16" i="1"/>
  <c r="AQ16" i="1"/>
  <c r="AO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BK15" i="1"/>
  <c r="BI15" i="1"/>
  <c r="BM15" i="1" s="1"/>
  <c r="BG15" i="1"/>
  <c r="BE15" i="1"/>
  <c r="BC15" i="1"/>
  <c r="BA15" i="1"/>
  <c r="AY15" i="1"/>
  <c r="AW15" i="1"/>
  <c r="AU15" i="1"/>
  <c r="AS15" i="1"/>
  <c r="AQ15" i="1"/>
  <c r="AO15" i="1"/>
  <c r="AM15" i="1"/>
  <c r="AK15" i="1"/>
  <c r="AI15" i="1"/>
  <c r="AG15" i="1"/>
  <c r="AE15" i="1"/>
  <c r="AC15" i="1"/>
  <c r="AA15" i="1"/>
  <c r="Y15" i="1"/>
  <c r="W15" i="1"/>
  <c r="U15" i="1"/>
  <c r="S15" i="1"/>
  <c r="Q15" i="1"/>
  <c r="O15" i="1"/>
  <c r="M15" i="1"/>
  <c r="K15" i="1"/>
  <c r="I15" i="1"/>
  <c r="G15" i="1"/>
  <c r="E15" i="1"/>
  <c r="C15" i="1"/>
  <c r="C18" i="1" s="1"/>
  <c r="BM14" i="1"/>
  <c r="BK14" i="1"/>
  <c r="BI14" i="1"/>
  <c r="BG14" i="1"/>
  <c r="BE14" i="1"/>
  <c r="BC14" i="1"/>
  <c r="BA14" i="1"/>
  <c r="AY14" i="1"/>
  <c r="AW14" i="1"/>
  <c r="AU14" i="1"/>
  <c r="AS14" i="1"/>
  <c r="AQ14" i="1"/>
  <c r="AO14" i="1"/>
  <c r="AM14" i="1"/>
  <c r="AK14" i="1"/>
  <c r="AI14" i="1"/>
  <c r="AG14" i="1"/>
  <c r="AE14" i="1"/>
  <c r="AC14" i="1"/>
  <c r="AA14" i="1"/>
  <c r="Y14" i="1"/>
  <c r="W14" i="1"/>
  <c r="U14" i="1"/>
  <c r="S14" i="1"/>
  <c r="Q14" i="1"/>
  <c r="O14" i="1"/>
  <c r="M14" i="1"/>
  <c r="K14" i="1"/>
  <c r="I14" i="1"/>
  <c r="G14" i="1"/>
  <c r="E14" i="1"/>
  <c r="C14" i="1"/>
  <c r="BK13" i="1"/>
  <c r="BI13" i="1"/>
  <c r="BG13" i="1"/>
  <c r="BE13" i="1"/>
  <c r="BM13" i="1" s="1"/>
  <c r="BM18" i="1" s="1"/>
  <c r="BC13" i="1"/>
  <c r="BA13" i="1"/>
  <c r="AY13" i="1"/>
  <c r="AW13" i="1"/>
  <c r="AU13" i="1"/>
  <c r="AS13" i="1"/>
  <c r="AQ13" i="1"/>
  <c r="AO13" i="1"/>
  <c r="AM13" i="1"/>
  <c r="AK13" i="1"/>
  <c r="AI13" i="1"/>
  <c r="AG13" i="1"/>
  <c r="AE13" i="1"/>
  <c r="AC13" i="1"/>
  <c r="AA13" i="1"/>
  <c r="Y13" i="1"/>
  <c r="W13" i="1"/>
  <c r="U13" i="1"/>
  <c r="S13" i="1"/>
  <c r="Q13" i="1"/>
  <c r="O13" i="1"/>
  <c r="M13" i="1"/>
  <c r="K13" i="1"/>
  <c r="I13" i="1"/>
  <c r="G13" i="1"/>
  <c r="E13" i="1"/>
  <c r="C13" i="1"/>
  <c r="BN9" i="1"/>
  <c r="BM9" i="1"/>
  <c r="BO9" i="1" s="1"/>
  <c r="BN8" i="1"/>
  <c r="BM8" i="1"/>
  <c r="BO8" i="1" s="1"/>
  <c r="F8" i="1"/>
  <c r="H8" i="1" s="1"/>
  <c r="J8" i="1" s="1"/>
  <c r="D8" i="1"/>
  <c r="BN7" i="1"/>
  <c r="BM7" i="1"/>
  <c r="BO7" i="1" s="1"/>
  <c r="F7" i="1"/>
  <c r="D7" i="1"/>
  <c r="BO6" i="1"/>
  <c r="BN6" i="1"/>
  <c r="BM6" i="1"/>
  <c r="BN5" i="1"/>
  <c r="BM5" i="1"/>
  <c r="BO5" i="1" s="1"/>
  <c r="D42" i="1" l="1"/>
  <c r="F42" i="1" s="1"/>
  <c r="H42" i="1" s="1"/>
  <c r="J42" i="1" s="1"/>
  <c r="L42" i="1" s="1"/>
  <c r="N42" i="1" s="1"/>
  <c r="P42" i="1" s="1"/>
  <c r="R42" i="1" s="1"/>
  <c r="T42" i="1" s="1"/>
  <c r="V42" i="1" s="1"/>
  <c r="X42" i="1" s="1"/>
  <c r="Z42" i="1" s="1"/>
  <c r="AB42" i="1" s="1"/>
  <c r="AD42" i="1" s="1"/>
  <c r="AF42" i="1" s="1"/>
  <c r="AH42" i="1" s="1"/>
  <c r="AJ42" i="1" s="1"/>
  <c r="AL42" i="1" s="1"/>
  <c r="AN42" i="1" s="1"/>
  <c r="AP42" i="1" s="1"/>
  <c r="AR42" i="1" s="1"/>
  <c r="AT42" i="1" s="1"/>
  <c r="AV42" i="1" s="1"/>
  <c r="AX42" i="1" s="1"/>
  <c r="AZ42" i="1" s="1"/>
  <c r="BB42" i="1" s="1"/>
  <c r="BD42" i="1" s="1"/>
  <c r="BF42" i="1" s="1"/>
  <c r="BH42" i="1" s="1"/>
  <c r="BJ42" i="1" s="1"/>
  <c r="BL42" i="1" s="1"/>
  <c r="BM53" i="1"/>
  <c r="BH62" i="1"/>
  <c r="BJ62" i="1" s="1"/>
  <c r="BL62" i="1" s="1"/>
  <c r="R77" i="1"/>
  <c r="T77" i="1" s="1"/>
  <c r="V77" i="1" s="1"/>
  <c r="X77" i="1" s="1"/>
  <c r="F113" i="1"/>
  <c r="AB113" i="1"/>
  <c r="AD113" i="1" s="1"/>
  <c r="AF113" i="1" s="1"/>
  <c r="AH113" i="1" s="1"/>
  <c r="AJ113" i="1" s="1"/>
  <c r="AL113" i="1" s="1"/>
  <c r="AN113" i="1" s="1"/>
  <c r="AP113" i="1" s="1"/>
  <c r="AR113" i="1" s="1"/>
  <c r="AT113" i="1" s="1"/>
  <c r="AV113" i="1" s="1"/>
  <c r="AX113" i="1" s="1"/>
  <c r="AZ113" i="1" s="1"/>
  <c r="BB113" i="1" s="1"/>
  <c r="BD113" i="1" s="1"/>
  <c r="BF113" i="1" s="1"/>
  <c r="BH113" i="1" s="1"/>
  <c r="BJ113" i="1" s="1"/>
  <c r="D113" i="1"/>
  <c r="F26" i="1"/>
  <c r="H26" i="1" s="1"/>
  <c r="J44" i="1"/>
  <c r="L44" i="1" s="1"/>
  <c r="N44" i="1" s="1"/>
  <c r="P44" i="1" s="1"/>
  <c r="R44" i="1" s="1"/>
  <c r="T44" i="1" s="1"/>
  <c r="V44" i="1" s="1"/>
  <c r="X44" i="1" s="1"/>
  <c r="Z44" i="1" s="1"/>
  <c r="D9" i="1"/>
  <c r="J26" i="1"/>
  <c r="L26" i="1" s="1"/>
  <c r="N26" i="1" s="1"/>
  <c r="P26" i="1" s="1"/>
  <c r="R26" i="1" s="1"/>
  <c r="T26" i="1" s="1"/>
  <c r="V26" i="1" s="1"/>
  <c r="X26" i="1" s="1"/>
  <c r="Z26" i="1" s="1"/>
  <c r="AB26" i="1" s="1"/>
  <c r="AD26" i="1" s="1"/>
  <c r="AF26" i="1" s="1"/>
  <c r="AH26" i="1" s="1"/>
  <c r="AJ26" i="1" s="1"/>
  <c r="AL26" i="1" s="1"/>
  <c r="AN26" i="1" s="1"/>
  <c r="AP26" i="1" s="1"/>
  <c r="AR26" i="1" s="1"/>
  <c r="AT26" i="1" s="1"/>
  <c r="AV26" i="1" s="1"/>
  <c r="AX26" i="1" s="1"/>
  <c r="AZ26" i="1" s="1"/>
  <c r="BB26" i="1" s="1"/>
  <c r="BD26" i="1" s="1"/>
  <c r="BF26" i="1" s="1"/>
  <c r="BH26" i="1" s="1"/>
  <c r="BJ26" i="1" s="1"/>
  <c r="BM50" i="1"/>
  <c r="D63" i="1"/>
  <c r="H77" i="1"/>
  <c r="J77" i="1" s="1"/>
  <c r="L77" i="1" s="1"/>
  <c r="N77" i="1" s="1"/>
  <c r="P77" i="1" s="1"/>
  <c r="D78" i="1"/>
  <c r="F78" i="1" s="1"/>
  <c r="H78" i="1" s="1"/>
  <c r="J78" i="1" s="1"/>
  <c r="L78" i="1" s="1"/>
  <c r="N78" i="1" s="1"/>
  <c r="P78" i="1" s="1"/>
  <c r="R78" i="1" s="1"/>
  <c r="T78" i="1" s="1"/>
  <c r="V78" i="1" s="1"/>
  <c r="X78" i="1" s="1"/>
  <c r="Z78" i="1" s="1"/>
  <c r="AB78" i="1" s="1"/>
  <c r="AD78" i="1" s="1"/>
  <c r="AF78" i="1" s="1"/>
  <c r="AH78" i="1" s="1"/>
  <c r="AJ78" i="1" s="1"/>
  <c r="AL78" i="1" s="1"/>
  <c r="AN78" i="1" s="1"/>
  <c r="AP78" i="1" s="1"/>
  <c r="AR78" i="1"/>
  <c r="AT78" i="1" s="1"/>
  <c r="AV78" i="1" s="1"/>
  <c r="AX78" i="1" s="1"/>
  <c r="AZ78" i="1" s="1"/>
  <c r="BB78" i="1" s="1"/>
  <c r="BD78" i="1" s="1"/>
  <c r="BF78" i="1" s="1"/>
  <c r="BG86" i="1"/>
  <c r="BG90" i="1" s="1"/>
  <c r="F98" i="1"/>
  <c r="H98" i="1" s="1"/>
  <c r="H113" i="1"/>
  <c r="J113" i="1" s="1"/>
  <c r="L113" i="1" s="1"/>
  <c r="N113" i="1" s="1"/>
  <c r="P113" i="1" s="1"/>
  <c r="R113" i="1" s="1"/>
  <c r="T113" i="1" s="1"/>
  <c r="V113" i="1" s="1"/>
  <c r="X113" i="1" s="1"/>
  <c r="Z113" i="1" s="1"/>
  <c r="H116" i="1"/>
  <c r="J116" i="1" s="1"/>
  <c r="L116" i="1" s="1"/>
  <c r="N116" i="1" s="1"/>
  <c r="P116" i="1" s="1"/>
  <c r="R116" i="1" s="1"/>
  <c r="T116" i="1" s="1"/>
  <c r="V116" i="1" s="1"/>
  <c r="X116" i="1" s="1"/>
  <c r="Z116" i="1" s="1"/>
  <c r="AB116" i="1" s="1"/>
  <c r="AD116" i="1" s="1"/>
  <c r="AF116" i="1" s="1"/>
  <c r="AH116" i="1" s="1"/>
  <c r="AJ116" i="1" s="1"/>
  <c r="AL116" i="1" s="1"/>
  <c r="AN116" i="1" s="1"/>
  <c r="AP116" i="1" s="1"/>
  <c r="AR116" i="1" s="1"/>
  <c r="AT116" i="1" s="1"/>
  <c r="AV116" i="1" s="1"/>
  <c r="AX116" i="1" s="1"/>
  <c r="AZ116" i="1" s="1"/>
  <c r="BB116" i="1" s="1"/>
  <c r="BD116" i="1" s="1"/>
  <c r="BF116" i="1" s="1"/>
  <c r="BH116" i="1" s="1"/>
  <c r="BJ116" i="1" s="1"/>
  <c r="D116" i="1"/>
  <c r="F116" i="1" s="1"/>
  <c r="D117" i="1"/>
  <c r="F117" i="1" s="1"/>
  <c r="H117" i="1" s="1"/>
  <c r="J117" i="1" s="1"/>
  <c r="L117" i="1" s="1"/>
  <c r="N117" i="1" s="1"/>
  <c r="P117" i="1" s="1"/>
  <c r="R117" i="1" s="1"/>
  <c r="T117" i="1" s="1"/>
  <c r="V117" i="1" s="1"/>
  <c r="X117" i="1" s="1"/>
  <c r="Z117" i="1" s="1"/>
  <c r="AB117" i="1" s="1"/>
  <c r="AD117" i="1" s="1"/>
  <c r="AF117" i="1" s="1"/>
  <c r="AH117" i="1" s="1"/>
  <c r="AJ117" i="1" s="1"/>
  <c r="AL117" i="1" s="1"/>
  <c r="AN117" i="1" s="1"/>
  <c r="AP117" i="1" s="1"/>
  <c r="AR117" i="1" s="1"/>
  <c r="AT117" i="1" s="1"/>
  <c r="AV117" i="1" s="1"/>
  <c r="AX117" i="1" s="1"/>
  <c r="AZ117" i="1" s="1"/>
  <c r="BB117" i="1" s="1"/>
  <c r="BD117" i="1" s="1"/>
  <c r="BF117" i="1" s="1"/>
  <c r="BH117" i="1" s="1"/>
  <c r="BJ117" i="1" s="1"/>
  <c r="D6" i="1"/>
  <c r="F6" i="1" s="1"/>
  <c r="H6" i="1" s="1"/>
  <c r="J6" i="1" s="1"/>
  <c r="L6" i="1" s="1"/>
  <c r="N6" i="1" s="1"/>
  <c r="P6" i="1" s="1"/>
  <c r="R6" i="1" s="1"/>
  <c r="T6" i="1" s="1"/>
  <c r="V6" i="1" s="1"/>
  <c r="X6" i="1" s="1"/>
  <c r="Z6" i="1" s="1"/>
  <c r="AB6" i="1" s="1"/>
  <c r="AD6" i="1" s="1"/>
  <c r="AF6" i="1" s="1"/>
  <c r="AH6" i="1" s="1"/>
  <c r="AJ6" i="1" s="1"/>
  <c r="AL6" i="1" s="1"/>
  <c r="AN6" i="1" s="1"/>
  <c r="AP6" i="1" s="1"/>
  <c r="AR6" i="1" s="1"/>
  <c r="AT6" i="1" s="1"/>
  <c r="AV6" i="1" s="1"/>
  <c r="AX6" i="1" s="1"/>
  <c r="AZ6" i="1" s="1"/>
  <c r="BB6" i="1" s="1"/>
  <c r="BD6" i="1" s="1"/>
  <c r="BF6" i="1" s="1"/>
  <c r="BH6" i="1" s="1"/>
  <c r="BJ6" i="1" s="1"/>
  <c r="BL6" i="1" s="1"/>
  <c r="F9" i="1"/>
  <c r="H9" i="1" s="1"/>
  <c r="J9" i="1" s="1"/>
  <c r="L9" i="1" s="1"/>
  <c r="N9" i="1" s="1"/>
  <c r="AN23" i="1"/>
  <c r="AP23" i="1" s="1"/>
  <c r="AR23" i="1" s="1"/>
  <c r="AT23" i="1" s="1"/>
  <c r="AV23" i="1" s="1"/>
  <c r="AX23" i="1" s="1"/>
  <c r="AZ23" i="1" s="1"/>
  <c r="BB23" i="1" s="1"/>
  <c r="BD23" i="1" s="1"/>
  <c r="BF23" i="1" s="1"/>
  <c r="BH23" i="1" s="1"/>
  <c r="BJ23" i="1" s="1"/>
  <c r="H23" i="1"/>
  <c r="J23" i="1" s="1"/>
  <c r="L23" i="1" s="1"/>
  <c r="N23" i="1" s="1"/>
  <c r="P23" i="1" s="1"/>
  <c r="R23" i="1" s="1"/>
  <c r="T23" i="1" s="1"/>
  <c r="V23" i="1" s="1"/>
  <c r="X23" i="1" s="1"/>
  <c r="Z23" i="1" s="1"/>
  <c r="AB23" i="1" s="1"/>
  <c r="AD23" i="1" s="1"/>
  <c r="AF23" i="1" s="1"/>
  <c r="AH23" i="1" s="1"/>
  <c r="AJ23" i="1" s="1"/>
  <c r="AL23" i="1" s="1"/>
  <c r="D45" i="1"/>
  <c r="L60" i="1"/>
  <c r="N60" i="1" s="1"/>
  <c r="P60" i="1" s="1"/>
  <c r="R60" i="1" s="1"/>
  <c r="T60" i="1" s="1"/>
  <c r="V60" i="1" s="1"/>
  <c r="D60" i="1"/>
  <c r="F60" i="1" s="1"/>
  <c r="H60" i="1" s="1"/>
  <c r="J60" i="1" s="1"/>
  <c r="F63" i="1"/>
  <c r="H63" i="1" s="1"/>
  <c r="J63" i="1" s="1"/>
  <c r="BK121" i="1"/>
  <c r="BK126" i="1" s="1"/>
  <c r="P9" i="1"/>
  <c r="R9" i="1" s="1"/>
  <c r="T9" i="1" s="1"/>
  <c r="V9" i="1" s="1"/>
  <c r="X9" i="1" s="1"/>
  <c r="Z9" i="1" s="1"/>
  <c r="AB9" i="1" s="1"/>
  <c r="AD9" i="1" s="1"/>
  <c r="AF9" i="1" s="1"/>
  <c r="AH9" i="1" s="1"/>
  <c r="AJ9" i="1" s="1"/>
  <c r="AL9" i="1" s="1"/>
  <c r="AN9" i="1" s="1"/>
  <c r="AP9" i="1" s="1"/>
  <c r="AR9" i="1" s="1"/>
  <c r="AT9" i="1" s="1"/>
  <c r="AV9" i="1" s="1"/>
  <c r="AX9" i="1" s="1"/>
  <c r="AZ9" i="1" s="1"/>
  <c r="BB9" i="1" s="1"/>
  <c r="BD9" i="1" s="1"/>
  <c r="BF9" i="1" s="1"/>
  <c r="BH9" i="1" s="1"/>
  <c r="BJ9" i="1" s="1"/>
  <c r="BL9" i="1" s="1"/>
  <c r="D24" i="1"/>
  <c r="N45" i="1"/>
  <c r="P45" i="1" s="1"/>
  <c r="R45" i="1" s="1"/>
  <c r="T45" i="1" s="1"/>
  <c r="V45" i="1" s="1"/>
  <c r="X45" i="1" s="1"/>
  <c r="Z45" i="1" s="1"/>
  <c r="AB45" i="1" s="1"/>
  <c r="AD45" i="1" s="1"/>
  <c r="AF45" i="1" s="1"/>
  <c r="AH45" i="1" s="1"/>
  <c r="AJ45" i="1" s="1"/>
  <c r="AL45" i="1" s="1"/>
  <c r="AN45" i="1" s="1"/>
  <c r="AP45" i="1" s="1"/>
  <c r="AR45" i="1" s="1"/>
  <c r="AT45" i="1" s="1"/>
  <c r="AV45" i="1" s="1"/>
  <c r="AX45" i="1" s="1"/>
  <c r="AZ45" i="1" s="1"/>
  <c r="BB45" i="1" s="1"/>
  <c r="BD45" i="1" s="1"/>
  <c r="BF45" i="1" s="1"/>
  <c r="BH45" i="1" s="1"/>
  <c r="BJ45" i="1" s="1"/>
  <c r="BL45" i="1" s="1"/>
  <c r="F45" i="1"/>
  <c r="H45" i="1" s="1"/>
  <c r="J45" i="1" s="1"/>
  <c r="BM52" i="1"/>
  <c r="D61" i="1"/>
  <c r="P63" i="1"/>
  <c r="R63" i="1" s="1"/>
  <c r="T63" i="1" s="1"/>
  <c r="V63" i="1" s="1"/>
  <c r="X63" i="1" s="1"/>
  <c r="Z63" i="1" s="1"/>
  <c r="AB63" i="1" s="1"/>
  <c r="AD63" i="1" s="1"/>
  <c r="AF63" i="1" s="1"/>
  <c r="AH63" i="1" s="1"/>
  <c r="AJ63" i="1" s="1"/>
  <c r="AL63" i="1" s="1"/>
  <c r="AN63" i="1" s="1"/>
  <c r="H96" i="1"/>
  <c r="J96" i="1" s="1"/>
  <c r="L96" i="1" s="1"/>
  <c r="N96" i="1" s="1"/>
  <c r="P96" i="1" s="1"/>
  <c r="R96" i="1" s="1"/>
  <c r="T96" i="1" s="1"/>
  <c r="V96" i="1" s="1"/>
  <c r="X96" i="1" s="1"/>
  <c r="Z96" i="1" s="1"/>
  <c r="AB96" i="1" s="1"/>
  <c r="AD96" i="1" s="1"/>
  <c r="AF96" i="1" s="1"/>
  <c r="AH96" i="1" s="1"/>
  <c r="AJ96" i="1" s="1"/>
  <c r="AL96" i="1" s="1"/>
  <c r="AN96" i="1" s="1"/>
  <c r="AP96" i="1" s="1"/>
  <c r="AR96" i="1" s="1"/>
  <c r="AT96" i="1" s="1"/>
  <c r="AV96" i="1" s="1"/>
  <c r="AX96" i="1" s="1"/>
  <c r="AZ96" i="1" s="1"/>
  <c r="BB96" i="1" s="1"/>
  <c r="BD96" i="1" s="1"/>
  <c r="BF96" i="1" s="1"/>
  <c r="BH96" i="1" s="1"/>
  <c r="BJ96" i="1" s="1"/>
  <c r="BL96" i="1" s="1"/>
  <c r="D25" i="1"/>
  <c r="F24" i="1"/>
  <c r="H24" i="1" s="1"/>
  <c r="H27" i="1"/>
  <c r="J27" i="1" s="1"/>
  <c r="L27" i="1" s="1"/>
  <c r="N27" i="1" s="1"/>
  <c r="P27" i="1" s="1"/>
  <c r="R27" i="1" s="1"/>
  <c r="T27" i="1" s="1"/>
  <c r="V27" i="1" s="1"/>
  <c r="X27" i="1" s="1"/>
  <c r="Z27" i="1" s="1"/>
  <c r="AB27" i="1" s="1"/>
  <c r="AD27" i="1" s="1"/>
  <c r="AF27" i="1" s="1"/>
  <c r="AH27" i="1" s="1"/>
  <c r="AJ27" i="1" s="1"/>
  <c r="AL27" i="1" s="1"/>
  <c r="AN27" i="1" s="1"/>
  <c r="AP27" i="1" s="1"/>
  <c r="AR27" i="1" s="1"/>
  <c r="AT27" i="1" s="1"/>
  <c r="AV27" i="1" s="1"/>
  <c r="AX27" i="1" s="1"/>
  <c r="AZ27" i="1" s="1"/>
  <c r="BB27" i="1" s="1"/>
  <c r="BD27" i="1" s="1"/>
  <c r="BF27" i="1" s="1"/>
  <c r="BH27" i="1" s="1"/>
  <c r="BJ27" i="1" s="1"/>
  <c r="L45" i="1"/>
  <c r="F61" i="1"/>
  <c r="H61" i="1" s="1"/>
  <c r="J61" i="1" s="1"/>
  <c r="L61" i="1" s="1"/>
  <c r="N61" i="1" s="1"/>
  <c r="P61" i="1" s="1"/>
  <c r="R61" i="1" s="1"/>
  <c r="T61" i="1" s="1"/>
  <c r="V61" i="1" s="1"/>
  <c r="X61" i="1" s="1"/>
  <c r="Z61" i="1" s="1"/>
  <c r="AB61" i="1" s="1"/>
  <c r="AD61" i="1" s="1"/>
  <c r="AF61" i="1" s="1"/>
  <c r="AH61" i="1" s="1"/>
  <c r="AJ61" i="1" s="1"/>
  <c r="AL61" i="1" s="1"/>
  <c r="AN61" i="1" s="1"/>
  <c r="AP61" i="1" s="1"/>
  <c r="AR61" i="1" s="1"/>
  <c r="AT61" i="1" s="1"/>
  <c r="AV61" i="1" s="1"/>
  <c r="AX61" i="1" s="1"/>
  <c r="AZ61" i="1" s="1"/>
  <c r="BB61" i="1" s="1"/>
  <c r="BD61" i="1" s="1"/>
  <c r="BF61" i="1" s="1"/>
  <c r="BH61" i="1" s="1"/>
  <c r="BJ61" i="1" s="1"/>
  <c r="BL61" i="1" s="1"/>
  <c r="L63" i="1"/>
  <c r="N63" i="1" s="1"/>
  <c r="AP63" i="1"/>
  <c r="AR63" i="1" s="1"/>
  <c r="AT63" i="1" s="1"/>
  <c r="AV63" i="1" s="1"/>
  <c r="AX63" i="1" s="1"/>
  <c r="AZ63" i="1" s="1"/>
  <c r="BB63" i="1" s="1"/>
  <c r="BD63" i="1" s="1"/>
  <c r="BF63" i="1" s="1"/>
  <c r="BH63" i="1" s="1"/>
  <c r="BJ63" i="1" s="1"/>
  <c r="BL63" i="1" s="1"/>
  <c r="D80" i="1"/>
  <c r="F80" i="1" s="1"/>
  <c r="J95" i="1"/>
  <c r="L95" i="1" s="1"/>
  <c r="N95" i="1" s="1"/>
  <c r="P95" i="1" s="1"/>
  <c r="R95" i="1" s="1"/>
  <c r="T95" i="1" s="1"/>
  <c r="V95" i="1" s="1"/>
  <c r="X95" i="1" s="1"/>
  <c r="Z95" i="1" s="1"/>
  <c r="AB95" i="1" s="1"/>
  <c r="AD95" i="1" s="1"/>
  <c r="AF95" i="1" s="1"/>
  <c r="AH95" i="1" s="1"/>
  <c r="AJ95" i="1" s="1"/>
  <c r="AL95" i="1" s="1"/>
  <c r="AN95" i="1" s="1"/>
  <c r="AP95" i="1" s="1"/>
  <c r="AR95" i="1" s="1"/>
  <c r="AT95" i="1" s="1"/>
  <c r="AV95" i="1" s="1"/>
  <c r="AX95" i="1" s="1"/>
  <c r="AZ95" i="1" s="1"/>
  <c r="BB95" i="1" s="1"/>
  <c r="BD95" i="1" s="1"/>
  <c r="BF95" i="1" s="1"/>
  <c r="BH95" i="1" s="1"/>
  <c r="BJ95" i="1" s="1"/>
  <c r="BL95" i="1" s="1"/>
  <c r="D95" i="1"/>
  <c r="H7" i="1"/>
  <c r="J7" i="1" s="1"/>
  <c r="L7" i="1" s="1"/>
  <c r="BM49" i="1"/>
  <c r="BM54" i="1" s="1"/>
  <c r="D5" i="1"/>
  <c r="J24" i="1"/>
  <c r="D41" i="1"/>
  <c r="AB44" i="1"/>
  <c r="D59" i="1"/>
  <c r="AZ77" i="1"/>
  <c r="BB77" i="1" s="1"/>
  <c r="BD77" i="1" s="1"/>
  <c r="BF77" i="1" s="1"/>
  <c r="H80" i="1"/>
  <c r="D96" i="1"/>
  <c r="F5" i="1"/>
  <c r="H5" i="1" s="1"/>
  <c r="J5" i="1" s="1"/>
  <c r="L5" i="1" s="1"/>
  <c r="N5" i="1" s="1"/>
  <c r="P5" i="1" s="1"/>
  <c r="R5" i="1" s="1"/>
  <c r="T5" i="1" s="1"/>
  <c r="V5" i="1" s="1"/>
  <c r="X5" i="1" s="1"/>
  <c r="Z5" i="1" s="1"/>
  <c r="AB5" i="1" s="1"/>
  <c r="AD5" i="1" s="1"/>
  <c r="AF5" i="1" s="1"/>
  <c r="AH5" i="1" s="1"/>
  <c r="AJ5" i="1" s="1"/>
  <c r="AL5" i="1" s="1"/>
  <c r="AN5" i="1" s="1"/>
  <c r="AP5" i="1" s="1"/>
  <c r="AR5" i="1" s="1"/>
  <c r="AT5" i="1" s="1"/>
  <c r="AV5" i="1" s="1"/>
  <c r="AX5" i="1" s="1"/>
  <c r="AZ5" i="1" s="1"/>
  <c r="BB5" i="1" s="1"/>
  <c r="BD5" i="1" s="1"/>
  <c r="BF5" i="1" s="1"/>
  <c r="BH5" i="1" s="1"/>
  <c r="BJ5" i="1" s="1"/>
  <c r="BL5" i="1" s="1"/>
  <c r="N7" i="1"/>
  <c r="P7" i="1" s="1"/>
  <c r="R7" i="1" s="1"/>
  <c r="T7" i="1" s="1"/>
  <c r="V7" i="1" s="1"/>
  <c r="X7" i="1" s="1"/>
  <c r="Z7" i="1" s="1"/>
  <c r="AB7" i="1" s="1"/>
  <c r="AD7" i="1" s="1"/>
  <c r="AF7" i="1" s="1"/>
  <c r="AH7" i="1" s="1"/>
  <c r="AJ7" i="1" s="1"/>
  <c r="AL7" i="1" s="1"/>
  <c r="AN7" i="1" s="1"/>
  <c r="AP7" i="1" s="1"/>
  <c r="AR7" i="1" s="1"/>
  <c r="AT7" i="1" s="1"/>
  <c r="AV7" i="1" s="1"/>
  <c r="AX7" i="1" s="1"/>
  <c r="AZ7" i="1" s="1"/>
  <c r="BB7" i="1" s="1"/>
  <c r="BD7" i="1" s="1"/>
  <c r="BF7" i="1" s="1"/>
  <c r="BH7" i="1" s="1"/>
  <c r="BJ7" i="1" s="1"/>
  <c r="BL7" i="1" s="1"/>
  <c r="L24" i="1"/>
  <c r="N24" i="1" s="1"/>
  <c r="P24" i="1" s="1"/>
  <c r="R24" i="1" s="1"/>
  <c r="T24" i="1" s="1"/>
  <c r="V24" i="1" s="1"/>
  <c r="X24" i="1" s="1"/>
  <c r="Z24" i="1" s="1"/>
  <c r="AB24" i="1" s="1"/>
  <c r="AD24" i="1" s="1"/>
  <c r="AF24" i="1" s="1"/>
  <c r="AH24" i="1" s="1"/>
  <c r="AJ24" i="1" s="1"/>
  <c r="AL24" i="1" s="1"/>
  <c r="AN24" i="1" s="1"/>
  <c r="AP24" i="1" s="1"/>
  <c r="AR24" i="1" s="1"/>
  <c r="AT24" i="1" s="1"/>
  <c r="AV24" i="1" s="1"/>
  <c r="AX24" i="1" s="1"/>
  <c r="AZ24" i="1" s="1"/>
  <c r="BB24" i="1" s="1"/>
  <c r="BD24" i="1" s="1"/>
  <c r="BF24" i="1" s="1"/>
  <c r="BH24" i="1" s="1"/>
  <c r="BJ24" i="1" s="1"/>
  <c r="F25" i="1"/>
  <c r="H25" i="1" s="1"/>
  <c r="J25" i="1" s="1"/>
  <c r="L25" i="1" s="1"/>
  <c r="N25" i="1" s="1"/>
  <c r="P25" i="1" s="1"/>
  <c r="R25" i="1" s="1"/>
  <c r="T25" i="1" s="1"/>
  <c r="V25" i="1" s="1"/>
  <c r="X25" i="1" s="1"/>
  <c r="Z25" i="1" s="1"/>
  <c r="AB25" i="1" s="1"/>
  <c r="AD25" i="1" s="1"/>
  <c r="AF25" i="1" s="1"/>
  <c r="AH25" i="1" s="1"/>
  <c r="AJ25" i="1" s="1"/>
  <c r="AL25" i="1" s="1"/>
  <c r="AN25" i="1" s="1"/>
  <c r="AP25" i="1" s="1"/>
  <c r="AR25" i="1" s="1"/>
  <c r="AT25" i="1" s="1"/>
  <c r="AV25" i="1" s="1"/>
  <c r="AX25" i="1" s="1"/>
  <c r="AZ25" i="1" s="1"/>
  <c r="BB25" i="1" s="1"/>
  <c r="BD25" i="1" s="1"/>
  <c r="BF25" i="1" s="1"/>
  <c r="BH25" i="1" s="1"/>
  <c r="BJ25" i="1" s="1"/>
  <c r="F41" i="1"/>
  <c r="H41" i="1" s="1"/>
  <c r="J41" i="1" s="1"/>
  <c r="L41" i="1" s="1"/>
  <c r="N41" i="1" s="1"/>
  <c r="P41" i="1" s="1"/>
  <c r="R41" i="1" s="1"/>
  <c r="T41" i="1" s="1"/>
  <c r="V41" i="1" s="1"/>
  <c r="X41" i="1" s="1"/>
  <c r="Z41" i="1" s="1"/>
  <c r="AB41" i="1" s="1"/>
  <c r="AD41" i="1" s="1"/>
  <c r="AF41" i="1" s="1"/>
  <c r="AH41" i="1" s="1"/>
  <c r="AJ41" i="1" s="1"/>
  <c r="AL41" i="1" s="1"/>
  <c r="AN41" i="1" s="1"/>
  <c r="AP41" i="1" s="1"/>
  <c r="AR41" i="1" s="1"/>
  <c r="AT41" i="1" s="1"/>
  <c r="AV41" i="1" s="1"/>
  <c r="AX41" i="1" s="1"/>
  <c r="AZ41" i="1" s="1"/>
  <c r="BB41" i="1" s="1"/>
  <c r="BD41" i="1" s="1"/>
  <c r="BF41" i="1" s="1"/>
  <c r="BH41" i="1" s="1"/>
  <c r="BJ41" i="1" s="1"/>
  <c r="BL41" i="1" s="1"/>
  <c r="AD43" i="1"/>
  <c r="AF43" i="1" s="1"/>
  <c r="AH43" i="1" s="1"/>
  <c r="AJ43" i="1" s="1"/>
  <c r="AL43" i="1" s="1"/>
  <c r="AN43" i="1" s="1"/>
  <c r="AP43" i="1" s="1"/>
  <c r="AR43" i="1" s="1"/>
  <c r="F43" i="1"/>
  <c r="H43" i="1" s="1"/>
  <c r="J43" i="1" s="1"/>
  <c r="L43" i="1" s="1"/>
  <c r="N43" i="1" s="1"/>
  <c r="P43" i="1" s="1"/>
  <c r="R43" i="1" s="1"/>
  <c r="T43" i="1" s="1"/>
  <c r="AT43" i="1"/>
  <c r="AV43" i="1" s="1"/>
  <c r="AX43" i="1" s="1"/>
  <c r="AZ43" i="1" s="1"/>
  <c r="BB43" i="1" s="1"/>
  <c r="BD43" i="1" s="1"/>
  <c r="BF43" i="1" s="1"/>
  <c r="BH43" i="1" s="1"/>
  <c r="BJ43" i="1" s="1"/>
  <c r="BL43" i="1" s="1"/>
  <c r="V43" i="1"/>
  <c r="X43" i="1" s="1"/>
  <c r="Z43" i="1" s="1"/>
  <c r="AB43" i="1" s="1"/>
  <c r="AD44" i="1"/>
  <c r="AF44" i="1" s="1"/>
  <c r="AH44" i="1" s="1"/>
  <c r="AJ44" i="1" s="1"/>
  <c r="AL44" i="1" s="1"/>
  <c r="AN44" i="1" s="1"/>
  <c r="AP44" i="1" s="1"/>
  <c r="AR44" i="1" s="1"/>
  <c r="AT44" i="1" s="1"/>
  <c r="AV44" i="1" s="1"/>
  <c r="AX44" i="1" s="1"/>
  <c r="AZ44" i="1" s="1"/>
  <c r="BB44" i="1" s="1"/>
  <c r="BD44" i="1" s="1"/>
  <c r="BF44" i="1" s="1"/>
  <c r="BH44" i="1" s="1"/>
  <c r="BJ44" i="1" s="1"/>
  <c r="BL44" i="1" s="1"/>
  <c r="F59" i="1"/>
  <c r="H59" i="1" s="1"/>
  <c r="J59" i="1" s="1"/>
  <c r="L59" i="1" s="1"/>
  <c r="N59" i="1" s="1"/>
  <c r="P59" i="1" s="1"/>
  <c r="R59" i="1" s="1"/>
  <c r="T59" i="1" s="1"/>
  <c r="V59" i="1" s="1"/>
  <c r="X59" i="1" s="1"/>
  <c r="Z59" i="1" s="1"/>
  <c r="AB59" i="1" s="1"/>
  <c r="AD59" i="1" s="1"/>
  <c r="AF59" i="1" s="1"/>
  <c r="AH59" i="1" s="1"/>
  <c r="AJ59" i="1" s="1"/>
  <c r="AL59" i="1" s="1"/>
  <c r="AN59" i="1" s="1"/>
  <c r="AP59" i="1" s="1"/>
  <c r="AR59" i="1" s="1"/>
  <c r="AT59" i="1" s="1"/>
  <c r="AV59" i="1" s="1"/>
  <c r="AX59" i="1" s="1"/>
  <c r="AZ59" i="1" s="1"/>
  <c r="BB59" i="1" s="1"/>
  <c r="BD59" i="1" s="1"/>
  <c r="BF59" i="1" s="1"/>
  <c r="BH59" i="1" s="1"/>
  <c r="BJ59" i="1" s="1"/>
  <c r="BL59" i="1" s="1"/>
  <c r="X60" i="1"/>
  <c r="Z60" i="1" s="1"/>
  <c r="AB60" i="1" s="1"/>
  <c r="AD60" i="1" s="1"/>
  <c r="AF60" i="1" s="1"/>
  <c r="AH60" i="1" s="1"/>
  <c r="AJ60" i="1" s="1"/>
  <c r="AL60" i="1" s="1"/>
  <c r="AN60" i="1" s="1"/>
  <c r="AP60" i="1" s="1"/>
  <c r="AR60" i="1" s="1"/>
  <c r="AT60" i="1" s="1"/>
  <c r="AV60" i="1" s="1"/>
  <c r="AX60" i="1" s="1"/>
  <c r="AZ60" i="1" s="1"/>
  <c r="BB60" i="1" s="1"/>
  <c r="BD60" i="1" s="1"/>
  <c r="BF60" i="1" s="1"/>
  <c r="BH60" i="1" s="1"/>
  <c r="BJ60" i="1" s="1"/>
  <c r="BL60" i="1" s="1"/>
  <c r="Z77" i="1"/>
  <c r="AB77" i="1" s="1"/>
  <c r="AD77" i="1" s="1"/>
  <c r="AF77" i="1" s="1"/>
  <c r="AH77" i="1" s="1"/>
  <c r="AJ77" i="1" s="1"/>
  <c r="AL77" i="1" s="1"/>
  <c r="AN77" i="1" s="1"/>
  <c r="AP77" i="1" s="1"/>
  <c r="AR77" i="1" s="1"/>
  <c r="AT77" i="1" s="1"/>
  <c r="AV77" i="1" s="1"/>
  <c r="AX77" i="1" s="1"/>
  <c r="J80" i="1"/>
  <c r="L80" i="1" s="1"/>
  <c r="N80" i="1" s="1"/>
  <c r="P80" i="1" s="1"/>
  <c r="R80" i="1" s="1"/>
  <c r="T80" i="1" s="1"/>
  <c r="V80" i="1" s="1"/>
  <c r="X80" i="1" s="1"/>
  <c r="Z80" i="1" s="1"/>
  <c r="AB80" i="1" s="1"/>
  <c r="AD80" i="1" s="1"/>
  <c r="AF80" i="1" s="1"/>
  <c r="AH80" i="1" s="1"/>
  <c r="AJ80" i="1" s="1"/>
  <c r="AL80" i="1" s="1"/>
  <c r="AN80" i="1" s="1"/>
  <c r="AP80" i="1" s="1"/>
  <c r="AR80" i="1" s="1"/>
  <c r="AT80" i="1" s="1"/>
  <c r="AV80" i="1" s="1"/>
  <c r="AX80" i="1" s="1"/>
  <c r="AZ80" i="1" s="1"/>
  <c r="BB80" i="1" s="1"/>
  <c r="BD80" i="1" s="1"/>
  <c r="BF80" i="1" s="1"/>
  <c r="F81" i="1"/>
  <c r="H81" i="1" s="1"/>
  <c r="J81" i="1" s="1"/>
  <c r="L81" i="1" s="1"/>
  <c r="N81" i="1" s="1"/>
  <c r="P81" i="1" s="1"/>
  <c r="R81" i="1" s="1"/>
  <c r="T81" i="1" s="1"/>
  <c r="V81" i="1" s="1"/>
  <c r="X81" i="1" s="1"/>
  <c r="Z81" i="1" s="1"/>
  <c r="AB81" i="1" s="1"/>
  <c r="AD81" i="1" s="1"/>
  <c r="AF81" i="1" s="1"/>
  <c r="AH81" i="1" s="1"/>
  <c r="AJ81" i="1" s="1"/>
  <c r="AL81" i="1" s="1"/>
  <c r="AN81" i="1" s="1"/>
  <c r="AP81" i="1" s="1"/>
  <c r="AR81" i="1" s="1"/>
  <c r="AT81" i="1" s="1"/>
  <c r="AV81" i="1" s="1"/>
  <c r="AX81" i="1" s="1"/>
  <c r="AZ81" i="1" s="1"/>
  <c r="BB81" i="1" s="1"/>
  <c r="BD81" i="1" s="1"/>
  <c r="BF81" i="1" s="1"/>
  <c r="F95" i="1"/>
  <c r="H95" i="1" s="1"/>
  <c r="F96" i="1"/>
  <c r="J98" i="1"/>
  <c r="L98" i="1" s="1"/>
  <c r="N98" i="1" s="1"/>
  <c r="P98" i="1" s="1"/>
  <c r="R98" i="1" s="1"/>
  <c r="T98" i="1" s="1"/>
  <c r="V98" i="1" s="1"/>
  <c r="X98" i="1" s="1"/>
  <c r="Z98" i="1" s="1"/>
  <c r="AB98" i="1" s="1"/>
  <c r="AD98" i="1" s="1"/>
  <c r="AF98" i="1" s="1"/>
  <c r="AH98" i="1" s="1"/>
  <c r="AJ98" i="1" s="1"/>
  <c r="AL98" i="1" s="1"/>
  <c r="AN98" i="1" s="1"/>
  <c r="AP98" i="1" s="1"/>
  <c r="AR98" i="1" s="1"/>
  <c r="AT98" i="1" s="1"/>
  <c r="AV98" i="1" s="1"/>
  <c r="AX98" i="1" s="1"/>
  <c r="AZ98" i="1" s="1"/>
  <c r="BB98" i="1" s="1"/>
  <c r="BD98" i="1" s="1"/>
  <c r="BF98" i="1" s="1"/>
  <c r="BH98" i="1" s="1"/>
  <c r="BJ98" i="1" s="1"/>
  <c r="BL98" i="1" s="1"/>
  <c r="BM105" i="1"/>
  <c r="BM108" i="1" s="1"/>
  <c r="L97" i="1"/>
  <c r="N97" i="1" s="1"/>
  <c r="P97" i="1" s="1"/>
  <c r="D115" i="1"/>
  <c r="F115" i="1" s="1"/>
  <c r="H115" i="1" s="1"/>
  <c r="J115" i="1" s="1"/>
  <c r="L115" i="1" s="1"/>
  <c r="N115" i="1" s="1"/>
  <c r="P115" i="1" s="1"/>
  <c r="R115" i="1" s="1"/>
  <c r="T115" i="1" s="1"/>
  <c r="V115" i="1" s="1"/>
  <c r="X115" i="1" s="1"/>
  <c r="Z115" i="1" s="1"/>
  <c r="AB115" i="1" s="1"/>
  <c r="AD115" i="1" s="1"/>
  <c r="AF115" i="1" s="1"/>
  <c r="AH115" i="1" s="1"/>
  <c r="AJ115" i="1" s="1"/>
  <c r="AL115" i="1" s="1"/>
  <c r="AN115" i="1" s="1"/>
  <c r="AP115" i="1" s="1"/>
  <c r="AR115" i="1" s="1"/>
  <c r="AT115" i="1" s="1"/>
  <c r="AV115" i="1" s="1"/>
  <c r="AX115" i="1" s="1"/>
  <c r="AZ115" i="1" s="1"/>
  <c r="BB115" i="1" s="1"/>
  <c r="BD115" i="1" s="1"/>
  <c r="BF115" i="1" s="1"/>
  <c r="BH115" i="1" s="1"/>
  <c r="BJ115" i="1" s="1"/>
  <c r="L8" i="1"/>
  <c r="N8" i="1" s="1"/>
  <c r="P8" i="1" s="1"/>
  <c r="R8" i="1" s="1"/>
  <c r="T8" i="1" s="1"/>
  <c r="V8" i="1" s="1"/>
  <c r="X8" i="1" s="1"/>
  <c r="Z8" i="1" s="1"/>
  <c r="AB8" i="1" s="1"/>
  <c r="AD8" i="1" s="1"/>
  <c r="AF8" i="1" s="1"/>
  <c r="AH8" i="1" s="1"/>
  <c r="AJ8" i="1" s="1"/>
  <c r="AL8" i="1" s="1"/>
  <c r="AN8" i="1" s="1"/>
  <c r="AP8" i="1" s="1"/>
  <c r="AR8" i="1" s="1"/>
  <c r="AT8" i="1" s="1"/>
  <c r="AV8" i="1" s="1"/>
  <c r="AX8" i="1" s="1"/>
  <c r="AZ8" i="1" s="1"/>
  <c r="BB8" i="1" s="1"/>
  <c r="BD8" i="1" s="1"/>
  <c r="BF8" i="1" s="1"/>
  <c r="BH8" i="1" s="1"/>
  <c r="BJ8" i="1" s="1"/>
  <c r="BL8" i="1" s="1"/>
  <c r="F79" i="1"/>
  <c r="H79" i="1" s="1"/>
  <c r="J79" i="1" s="1"/>
  <c r="L79" i="1" s="1"/>
  <c r="N79" i="1" s="1"/>
  <c r="P79" i="1" s="1"/>
  <c r="R79" i="1" s="1"/>
  <c r="T79" i="1" s="1"/>
  <c r="V79" i="1" s="1"/>
  <c r="X79" i="1" s="1"/>
  <c r="Z79" i="1" s="1"/>
  <c r="AB79" i="1" s="1"/>
  <c r="AD79" i="1"/>
  <c r="AF79" i="1" s="1"/>
  <c r="AH79" i="1" s="1"/>
  <c r="AJ79" i="1" s="1"/>
  <c r="AL79" i="1" s="1"/>
  <c r="AN79" i="1" s="1"/>
  <c r="AP79" i="1" s="1"/>
  <c r="AR79" i="1" s="1"/>
  <c r="AT79" i="1" s="1"/>
  <c r="AV79" i="1" s="1"/>
  <c r="AX79" i="1" s="1"/>
  <c r="AZ79" i="1" s="1"/>
  <c r="BB79" i="1" s="1"/>
  <c r="BD79" i="1" s="1"/>
  <c r="BF79" i="1" s="1"/>
  <c r="R97" i="1"/>
  <c r="T97" i="1" s="1"/>
  <c r="V97" i="1" s="1"/>
  <c r="X97" i="1" s="1"/>
  <c r="Z97" i="1" s="1"/>
  <c r="AB97" i="1" s="1"/>
  <c r="AD97" i="1" s="1"/>
  <c r="AF97" i="1" s="1"/>
  <c r="AH97" i="1" s="1"/>
  <c r="AJ97" i="1" s="1"/>
  <c r="AL97" i="1" s="1"/>
  <c r="AN97" i="1" s="1"/>
  <c r="AP97" i="1" s="1"/>
  <c r="AR97" i="1" s="1"/>
  <c r="AT97" i="1" s="1"/>
  <c r="AV97" i="1" s="1"/>
  <c r="AX97" i="1" s="1"/>
  <c r="AZ97" i="1" s="1"/>
  <c r="BB97" i="1" s="1"/>
  <c r="BD97" i="1" s="1"/>
  <c r="BF97" i="1" s="1"/>
  <c r="BH97" i="1" s="1"/>
  <c r="BJ97" i="1" s="1"/>
  <c r="BL97" i="1" s="1"/>
  <c r="D114" i="1"/>
  <c r="F114" i="1" s="1"/>
  <c r="H114" i="1" s="1"/>
  <c r="J99" i="1"/>
  <c r="L99" i="1" s="1"/>
  <c r="N99" i="1" s="1"/>
  <c r="P99" i="1" s="1"/>
  <c r="R99" i="1" s="1"/>
  <c r="T99" i="1" s="1"/>
  <c r="V99" i="1" s="1"/>
  <c r="X99" i="1" s="1"/>
  <c r="Z99" i="1" s="1"/>
  <c r="AB99" i="1" s="1"/>
  <c r="AD99" i="1" s="1"/>
  <c r="AF99" i="1" s="1"/>
  <c r="AH99" i="1" s="1"/>
  <c r="AJ99" i="1" s="1"/>
  <c r="AL99" i="1" s="1"/>
  <c r="AN99" i="1" s="1"/>
  <c r="AP99" i="1" s="1"/>
  <c r="AR99" i="1" s="1"/>
  <c r="AT99" i="1" s="1"/>
  <c r="AV99" i="1" s="1"/>
  <c r="AX99" i="1" s="1"/>
  <c r="AZ99" i="1" s="1"/>
  <c r="BB99" i="1" s="1"/>
  <c r="BD99" i="1" s="1"/>
  <c r="BF99" i="1" s="1"/>
  <c r="BH99" i="1" s="1"/>
  <c r="BJ99" i="1" s="1"/>
  <c r="BL99" i="1" s="1"/>
  <c r="J114" i="1"/>
  <c r="L114" i="1" s="1"/>
  <c r="N114" i="1" s="1"/>
  <c r="P114" i="1" s="1"/>
  <c r="R114" i="1" s="1"/>
  <c r="T114" i="1" s="1"/>
  <c r="V114" i="1" s="1"/>
  <c r="X114" i="1" s="1"/>
  <c r="Z114" i="1" s="1"/>
  <c r="AB114" i="1" s="1"/>
  <c r="AD114" i="1" s="1"/>
  <c r="AF114" i="1" s="1"/>
  <c r="AH114" i="1" s="1"/>
  <c r="AJ114" i="1" s="1"/>
  <c r="AL114" i="1" s="1"/>
  <c r="AN114" i="1" s="1"/>
  <c r="AP114" i="1" s="1"/>
  <c r="AR114" i="1" s="1"/>
  <c r="AT114" i="1" s="1"/>
  <c r="AV114" i="1" s="1"/>
  <c r="AX114" i="1" s="1"/>
  <c r="AZ114" i="1" s="1"/>
  <c r="BB114" i="1" s="1"/>
  <c r="BD114" i="1" s="1"/>
  <c r="BF114" i="1" s="1"/>
  <c r="BH114" i="1" s="1"/>
  <c r="BJ114" i="1" s="1"/>
</calcChain>
</file>

<file path=xl/comments1.xml><?xml version="1.0" encoding="utf-8"?>
<comments xmlns="http://schemas.openxmlformats.org/spreadsheetml/2006/main">
  <authors>
    <author/>
  </authors>
  <commentList>
    <comment ref="BN4" authorId="0" shapeId="0">
      <text>
        <r>
          <rPr>
            <sz val="11"/>
            <color theme="1"/>
            <rFont val="Calibri"/>
            <scheme val="minor"/>
          </rPr>
          <t>======
ID#AAAAjH6Mb_8
Anderson Correia    (2022-10-31 19:32:21)
MÉDIA DIARIA EM QUILOS.</t>
        </r>
      </text>
    </comment>
    <comment ref="BL22" authorId="0" shapeId="0">
      <text>
        <r>
          <rPr>
            <sz val="11"/>
            <color theme="1"/>
            <rFont val="Calibri"/>
            <scheme val="minor"/>
          </rPr>
          <t>======
ID#AAAAjH6McFA
Anderson Correia    (2022-10-31 19:32:21)
MÉDIA DIARIA EM QUILOS.</t>
        </r>
      </text>
    </comment>
    <comment ref="BN40" authorId="0" shapeId="0">
      <text>
        <r>
          <rPr>
            <sz val="11"/>
            <color theme="1"/>
            <rFont val="Calibri"/>
            <scheme val="minor"/>
          </rPr>
          <t>======
ID#AAAAjH6McDY
Anderson Correia    (2022-10-31 19:32:21)
MÉDIA DIARIA EM QUILOS.</t>
        </r>
      </text>
    </comment>
    <comment ref="BN58" authorId="0" shapeId="0">
      <text>
        <r>
          <rPr>
            <sz val="11"/>
            <color theme="1"/>
            <rFont val="Calibri"/>
            <scheme val="minor"/>
          </rPr>
          <t>======
ID#AAAAjH6McFM
Anderson Correia    (2022-10-31 19:32:21)
MÉDIA DIARIA EM QUILOS.</t>
        </r>
      </text>
    </comment>
    <comment ref="BH76" authorId="0" shapeId="0">
      <text>
        <r>
          <rPr>
            <sz val="11"/>
            <color theme="1"/>
            <rFont val="Calibri"/>
            <scheme val="minor"/>
          </rPr>
          <t>======
ID#AAAAjH6McDo
Anderson Correia    (2022-10-31 19:32:21)
MÉDIA DIARIA EM QUILOS.</t>
        </r>
      </text>
    </comment>
    <comment ref="BN94" authorId="0" shapeId="0">
      <text>
        <r>
          <rPr>
            <sz val="11"/>
            <color theme="1"/>
            <rFont val="Calibri"/>
            <scheme val="minor"/>
          </rPr>
          <t>======
ID#AAAAjH6McAI
Anderson Correia    (2022-10-31 19:32:21)
MÉDIA DIARIA EM QUILOS.</t>
        </r>
      </text>
    </comment>
    <comment ref="BL112" authorId="0" shapeId="0">
      <text>
        <r>
          <rPr>
            <sz val="11"/>
            <color theme="1"/>
            <rFont val="Calibri"/>
            <scheme val="minor"/>
          </rPr>
          <t>======
ID#AAAAjH6McEc
Anderson Correia    (2022-10-31 19:32:21)
MÉDIA DIARIA EM QUILOS.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4dbqd/UAQpjVGwfZrkKYYaYKEBQ=="/>
    </ext>
  </extLst>
</comments>
</file>

<file path=xl/sharedStrings.xml><?xml version="1.0" encoding="utf-8"?>
<sst xmlns="http://schemas.openxmlformats.org/spreadsheetml/2006/main" count="163" uniqueCount="28">
  <si>
    <t xml:space="preserve">                            </t>
  </si>
  <si>
    <t>ACOMPANHAMENTO DE PESO OUTUBRO.</t>
  </si>
  <si>
    <t>UF</t>
  </si>
  <si>
    <t>TOTAL</t>
  </si>
  <si>
    <t>MDKG</t>
  </si>
  <si>
    <t>SALDO</t>
  </si>
  <si>
    <t>Residuos Infectantes A e E</t>
  </si>
  <si>
    <t>KG</t>
  </si>
  <si>
    <t>Redíduo Grupo A3</t>
  </si>
  <si>
    <t>Residuo Grupo B (Químico)</t>
  </si>
  <si>
    <t>Pilha</t>
  </si>
  <si>
    <t>Lampadas</t>
  </si>
  <si>
    <t>ACOMPANHAMENTO DE VALOR OUTUBRO.</t>
  </si>
  <si>
    <t>R$</t>
  </si>
  <si>
    <t>Residuis Infectantes A e E</t>
  </si>
  <si>
    <t>ACOMPANHAMENTO DE PESO NOVEMBRO.</t>
  </si>
  <si>
    <t>ACOMPANHAMENTO DE VALOR NOVEMBRO.</t>
  </si>
  <si>
    <t>ACOMPANHAMENTO DE PESO DEZEMBRO.</t>
  </si>
  <si>
    <t>ACOMPANHAMENTO DE VALOR DEZEMBRO.</t>
  </si>
  <si>
    <t>ACOMPANHAMENTO DE PESO JANEIRO.</t>
  </si>
  <si>
    <t>ACOMPANHAMENTO DE VALOR JANEIRO</t>
  </si>
  <si>
    <t>ACOMPANHAMENTO DE PESO FEVEREIRO.</t>
  </si>
  <si>
    <t>ACOMPANHAMENTO DE VALOR FEVEREIRO</t>
  </si>
  <si>
    <t>-</t>
  </si>
  <si>
    <t>ACOMPANHAMENTO DE PESO MARÇO</t>
  </si>
  <si>
    <t>ACOMPANHAMENTO DE VALOR MARÇO</t>
  </si>
  <si>
    <t>ACOMPANHAMENTO DE PESO ABRIL</t>
  </si>
  <si>
    <t>ACOMPANHAMENTO DE VALOR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</si>
</sst>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6]d\-mmm"/>
    <numFmt numFmtId="165" formatCode="_-* #,##0.0_-;\-* #,##0.0_-;_-* &quot;-&quot;??_-;_-@"/>
    <numFmt numFmtId="166" formatCode="_-&quot;R$&quot;\ * #,##0.00_-;\-&quot;R$&quot;\ * #,##0.00_-;_-&quot;R$&quot;\ * &quot;-&quot;??_-;_-@"/>
  </numFmts>
  <fonts count="11">
    <font>
      <sz val="11"/>
      <color theme="1"/>
      <name val="Calibri"/>
      <scheme val="minor"/>
    </font>
    <font>
      <b/>
      <sz val="16"/>
      <color rgb="FFFFFFFF"/>
      <name val="Calibri"/>
    </font>
    <font>
      <sz val="11"/>
      <name val="Calibri"/>
    </font>
    <font>
      <sz val="11"/>
      <color theme="1"/>
      <name val="Calibri"/>
    </font>
    <font>
      <b/>
      <sz val="16"/>
      <color theme="0"/>
      <name val="Calibri"/>
    </font>
    <font>
      <b/>
      <sz val="11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b/>
      <sz val="11"/>
      <color rgb="FF000000"/>
      <name val="Calibri"/>
    </font>
    <font>
      <sz val="11"/>
      <color rgb="FF000000"/>
      <name val="Inconsolata"/>
    </font>
    <font>
      <sz val="11"/>
      <color rgb="FF00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theme="0"/>
        <bgColor theme="0"/>
      </patternFill>
    </fill>
    <fill>
      <patternFill patternType="solid">
        <fgColor rgb="FF0C0C0C"/>
        <bgColor rgb="FF0C0C0C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66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2">
    <xf numFmtId="0" fontId="0" fillId="0" borderId="0" xfId="0" applyFont="1" applyAlignment="1"/>
    <xf numFmtId="0" fontId="3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6" fontId="5" fillId="3" borderId="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165" fontId="3" fillId="3" borderId="16" xfId="0" applyNumberFormat="1" applyFont="1" applyFill="1" applyBorder="1" applyAlignment="1">
      <alignment horizontal="center"/>
    </xf>
    <xf numFmtId="165" fontId="6" fillId="5" borderId="17" xfId="0" applyNumberFormat="1" applyFont="1" applyFill="1" applyBorder="1" applyAlignment="1">
      <alignment horizontal="center" vertical="center"/>
    </xf>
    <xf numFmtId="165" fontId="3" fillId="3" borderId="17" xfId="0" applyNumberFormat="1" applyFont="1" applyFill="1" applyBorder="1" applyAlignment="1">
      <alignment horizontal="center"/>
    </xf>
    <xf numFmtId="165" fontId="6" fillId="5" borderId="17" xfId="0" applyNumberFormat="1" applyFont="1" applyFill="1" applyBorder="1" applyAlignment="1">
      <alignment horizontal="center"/>
    </xf>
    <xf numFmtId="165" fontId="3" fillId="3" borderId="17" xfId="0" applyNumberFormat="1" applyFont="1" applyFill="1" applyBorder="1" applyAlignment="1">
      <alignment horizontal="center"/>
    </xf>
    <xf numFmtId="165" fontId="6" fillId="5" borderId="18" xfId="0" applyNumberFormat="1" applyFont="1" applyFill="1" applyBorder="1" applyAlignment="1">
      <alignment horizontal="center"/>
    </xf>
    <xf numFmtId="165" fontId="3" fillId="3" borderId="14" xfId="0" applyNumberFormat="1" applyFont="1" applyFill="1" applyBorder="1" applyAlignment="1">
      <alignment horizontal="center"/>
    </xf>
    <xf numFmtId="165" fontId="6" fillId="5" borderId="15" xfId="0" applyNumberFormat="1" applyFont="1" applyFill="1" applyBorder="1" applyAlignment="1">
      <alignment horizontal="center"/>
    </xf>
    <xf numFmtId="165" fontId="6" fillId="3" borderId="19" xfId="0" applyNumberFormat="1" applyFont="1" applyFill="1" applyBorder="1" applyAlignment="1">
      <alignment horizontal="center"/>
    </xf>
    <xf numFmtId="165" fontId="6" fillId="5" borderId="19" xfId="0" applyNumberFormat="1" applyFont="1" applyFill="1" applyBorder="1" applyAlignment="1">
      <alignment horizontal="center"/>
    </xf>
    <xf numFmtId="165" fontId="5" fillId="3" borderId="20" xfId="0" applyNumberFormat="1" applyFont="1" applyFill="1" applyBorder="1" applyAlignment="1">
      <alignment horizontal="center"/>
    </xf>
    <xf numFmtId="165" fontId="5" fillId="3" borderId="21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23" xfId="0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165" fontId="3" fillId="3" borderId="25" xfId="0" applyNumberFormat="1" applyFont="1" applyFill="1" applyBorder="1" applyAlignment="1">
      <alignment horizontal="center"/>
    </xf>
    <xf numFmtId="165" fontId="3" fillId="3" borderId="22" xfId="0" applyNumberFormat="1" applyFont="1" applyFill="1" applyBorder="1" applyAlignment="1">
      <alignment horizontal="center"/>
    </xf>
    <xf numFmtId="165" fontId="6" fillId="3" borderId="21" xfId="0" applyNumberFormat="1" applyFont="1" applyFill="1" applyBorder="1" applyAlignment="1">
      <alignment horizontal="center"/>
    </xf>
    <xf numFmtId="165" fontId="6" fillId="5" borderId="21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8" xfId="0" applyFont="1" applyFill="1" applyBorder="1" applyAlignment="1">
      <alignment horizontal="center"/>
    </xf>
    <xf numFmtId="165" fontId="3" fillId="3" borderId="29" xfId="0" applyNumberFormat="1" applyFont="1" applyFill="1" applyBorder="1" applyAlignment="1">
      <alignment horizontal="center"/>
    </xf>
    <xf numFmtId="165" fontId="6" fillId="5" borderId="30" xfId="0" applyNumberFormat="1" applyFont="1" applyFill="1" applyBorder="1" applyAlignment="1">
      <alignment horizontal="center" vertical="center"/>
    </xf>
    <xf numFmtId="165" fontId="3" fillId="3" borderId="31" xfId="0" applyNumberFormat="1" applyFont="1" applyFill="1" applyBorder="1" applyAlignment="1">
      <alignment horizontal="center"/>
    </xf>
    <xf numFmtId="165" fontId="6" fillId="5" borderId="30" xfId="0" applyNumberFormat="1" applyFont="1" applyFill="1" applyBorder="1" applyAlignment="1">
      <alignment horizontal="center"/>
    </xf>
    <xf numFmtId="165" fontId="6" fillId="5" borderId="32" xfId="0" applyNumberFormat="1" applyFont="1" applyFill="1" applyBorder="1" applyAlignment="1">
      <alignment horizontal="center"/>
    </xf>
    <xf numFmtId="165" fontId="3" fillId="3" borderId="27" xfId="0" applyNumberFormat="1" applyFont="1" applyFill="1" applyBorder="1" applyAlignment="1">
      <alignment horizontal="center"/>
    </xf>
    <xf numFmtId="165" fontId="6" fillId="5" borderId="33" xfId="0" applyNumberFormat="1" applyFont="1" applyFill="1" applyBorder="1" applyAlignment="1">
      <alignment horizontal="center"/>
    </xf>
    <xf numFmtId="165" fontId="6" fillId="3" borderId="34" xfId="0" applyNumberFormat="1" applyFont="1" applyFill="1" applyBorder="1" applyAlignment="1">
      <alignment horizontal="center"/>
    </xf>
    <xf numFmtId="165" fontId="6" fillId="5" borderId="34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5" fillId="3" borderId="37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6" fontId="3" fillId="3" borderId="15" xfId="0" applyNumberFormat="1" applyFont="1" applyFill="1" applyBorder="1" applyAlignment="1">
      <alignment horizontal="center"/>
    </xf>
    <xf numFmtId="166" fontId="5" fillId="3" borderId="21" xfId="0" applyNumberFormat="1" applyFont="1" applyFill="1" applyBorder="1" applyAlignment="1">
      <alignment horizontal="center"/>
    </xf>
    <xf numFmtId="166" fontId="5" fillId="3" borderId="4" xfId="0" applyNumberFormat="1" applyFont="1" applyFill="1" applyBorder="1" applyAlignment="1">
      <alignment horizontal="center"/>
    </xf>
    <xf numFmtId="166" fontId="3" fillId="3" borderId="23" xfId="0" applyNumberFormat="1" applyFont="1" applyFill="1" applyBorder="1" applyAlignment="1">
      <alignment horizontal="center"/>
    </xf>
    <xf numFmtId="166" fontId="3" fillId="3" borderId="23" xfId="0" applyNumberFormat="1" applyFont="1" applyFill="1" applyBorder="1" applyAlignment="1">
      <alignment horizontal="center"/>
    </xf>
    <xf numFmtId="166" fontId="3" fillId="3" borderId="28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vertical="center"/>
    </xf>
    <xf numFmtId="0" fontId="3" fillId="3" borderId="4" xfId="0" applyFont="1" applyFill="1" applyBorder="1"/>
    <xf numFmtId="165" fontId="3" fillId="3" borderId="14" xfId="0" applyNumberFormat="1" applyFont="1" applyFill="1" applyBorder="1" applyAlignment="1">
      <alignment horizontal="center"/>
    </xf>
    <xf numFmtId="165" fontId="3" fillId="3" borderId="25" xfId="0" applyNumberFormat="1" applyFont="1" applyFill="1" applyBorder="1" applyAlignment="1">
      <alignment horizontal="center"/>
    </xf>
    <xf numFmtId="165" fontId="3" fillId="3" borderId="22" xfId="0" applyNumberFormat="1" applyFont="1" applyFill="1" applyBorder="1" applyAlignment="1">
      <alignment horizontal="center"/>
    </xf>
    <xf numFmtId="166" fontId="5" fillId="3" borderId="53" xfId="0" applyNumberFormat="1" applyFont="1" applyFill="1" applyBorder="1" applyAlignment="1">
      <alignment horizontal="center"/>
    </xf>
    <xf numFmtId="166" fontId="5" fillId="3" borderId="21" xfId="0" applyNumberFormat="1" applyFont="1" applyFill="1" applyBorder="1" applyAlignment="1">
      <alignment horizontal="center"/>
    </xf>
    <xf numFmtId="165" fontId="7" fillId="3" borderId="21" xfId="0" applyNumberFormat="1" applyFont="1" applyFill="1" applyBorder="1" applyAlignment="1">
      <alignment horizontal="center"/>
    </xf>
    <xf numFmtId="165" fontId="6" fillId="5" borderId="54" xfId="0" applyNumberFormat="1" applyFont="1" applyFill="1" applyBorder="1" applyAlignment="1">
      <alignment horizontal="center"/>
    </xf>
    <xf numFmtId="165" fontId="6" fillId="3" borderId="55" xfId="0" applyNumberFormat="1" applyFont="1" applyFill="1" applyBorder="1" applyAlignment="1">
      <alignment horizontal="center"/>
    </xf>
    <xf numFmtId="165" fontId="8" fillId="7" borderId="21" xfId="0" applyNumberFormat="1" applyFont="1" applyFill="1" applyBorder="1" applyAlignment="1">
      <alignment horizontal="center"/>
    </xf>
    <xf numFmtId="0" fontId="3" fillId="3" borderId="59" xfId="0" applyFont="1" applyFill="1" applyBorder="1" applyAlignment="1">
      <alignment horizontal="center"/>
    </xf>
    <xf numFmtId="0" fontId="3" fillId="3" borderId="56" xfId="0" applyFont="1" applyFill="1" applyBorder="1" applyAlignment="1">
      <alignment horizontal="center"/>
    </xf>
    <xf numFmtId="166" fontId="5" fillId="3" borderId="0" xfId="0" applyNumberFormat="1" applyFont="1" applyFill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6" borderId="59" xfId="0" applyFont="1" applyFill="1" applyBorder="1" applyAlignment="1">
      <alignment horizontal="center"/>
    </xf>
    <xf numFmtId="165" fontId="3" fillId="3" borderId="24" xfId="0" applyNumberFormat="1" applyFont="1" applyFill="1" applyBorder="1" applyAlignment="1">
      <alignment horizontal="center"/>
    </xf>
    <xf numFmtId="0" fontId="4" fillId="4" borderId="60" xfId="0" applyFont="1" applyFill="1" applyBorder="1" applyAlignment="1">
      <alignment vertical="center"/>
    </xf>
    <xf numFmtId="166" fontId="3" fillId="3" borderId="15" xfId="0" applyNumberFormat="1" applyFont="1" applyFill="1" applyBorder="1" applyAlignment="1">
      <alignment horizontal="center"/>
    </xf>
    <xf numFmtId="166" fontId="3" fillId="3" borderId="28" xfId="0" applyNumberFormat="1" applyFont="1" applyFill="1" applyBorder="1" applyAlignment="1">
      <alignment horizontal="center"/>
    </xf>
    <xf numFmtId="166" fontId="3" fillId="3" borderId="4" xfId="0" applyNumberFormat="1" applyFont="1" applyFill="1" applyBorder="1" applyAlignment="1">
      <alignment horizontal="center"/>
    </xf>
    <xf numFmtId="165" fontId="8" fillId="3" borderId="21" xfId="0" applyNumberFormat="1" applyFont="1" applyFill="1" applyBorder="1" applyAlignment="1">
      <alignment horizontal="center"/>
    </xf>
    <xf numFmtId="0" fontId="1" fillId="4" borderId="60" xfId="0" applyFont="1" applyFill="1" applyBorder="1" applyAlignment="1">
      <alignment vertical="center"/>
    </xf>
    <xf numFmtId="0" fontId="5" fillId="3" borderId="61" xfId="0" applyFont="1" applyFill="1" applyBorder="1" applyAlignment="1">
      <alignment horizontal="center"/>
    </xf>
    <xf numFmtId="166" fontId="3" fillId="3" borderId="41" xfId="0" applyNumberFormat="1" applyFont="1" applyFill="1" applyBorder="1" applyAlignment="1">
      <alignment horizontal="center"/>
    </xf>
    <xf numFmtId="0" fontId="2" fillId="0" borderId="64" xfId="0" applyFont="1" applyBorder="1"/>
    <xf numFmtId="166" fontId="3" fillId="3" borderId="43" xfId="0" applyNumberFormat="1" applyFont="1" applyFill="1" applyBorder="1" applyAlignment="1">
      <alignment horizontal="center"/>
    </xf>
    <xf numFmtId="0" fontId="2" fillId="0" borderId="42" xfId="0" applyFont="1" applyBorder="1"/>
    <xf numFmtId="166" fontId="3" fillId="3" borderId="46" xfId="0" applyNumberFormat="1" applyFont="1" applyFill="1" applyBorder="1" applyAlignment="1">
      <alignment horizontal="center"/>
    </xf>
    <xf numFmtId="0" fontId="2" fillId="0" borderId="45" xfId="0" applyFont="1" applyBorder="1"/>
    <xf numFmtId="166" fontId="3" fillId="3" borderId="44" xfId="0" applyNumberFormat="1" applyFont="1" applyFill="1" applyBorder="1" applyAlignment="1">
      <alignment horizontal="center"/>
    </xf>
    <xf numFmtId="0" fontId="2" fillId="0" borderId="65" xfId="0" applyFont="1" applyBorder="1"/>
    <xf numFmtId="166" fontId="3" fillId="3" borderId="40" xfId="0" applyNumberFormat="1" applyFont="1" applyFill="1" applyBorder="1" applyAlignment="1">
      <alignment horizontal="center"/>
    </xf>
    <xf numFmtId="0" fontId="2" fillId="0" borderId="63" xfId="0" applyFont="1" applyBorder="1"/>
    <xf numFmtId="166" fontId="3" fillId="3" borderId="38" xfId="0" applyNumberFormat="1" applyFont="1" applyFill="1" applyBorder="1" applyAlignment="1">
      <alignment horizontal="center"/>
    </xf>
    <xf numFmtId="0" fontId="2" fillId="0" borderId="39" xfId="0" applyFont="1" applyBorder="1"/>
    <xf numFmtId="164" fontId="5" fillId="3" borderId="10" xfId="0" applyNumberFormat="1" applyFont="1" applyFill="1" applyBorder="1" applyAlignment="1">
      <alignment horizontal="center"/>
    </xf>
    <xf numFmtId="0" fontId="2" fillId="0" borderId="9" xfId="0" applyFont="1" applyBorder="1"/>
    <xf numFmtId="166" fontId="10" fillId="3" borderId="41" xfId="0" applyNumberFormat="1" applyFont="1" applyFill="1" applyBorder="1" applyAlignment="1">
      <alignment horizontal="center"/>
    </xf>
    <xf numFmtId="166" fontId="9" fillId="7" borderId="57" xfId="0" applyNumberFormat="1" applyFont="1" applyFill="1" applyBorder="1"/>
    <xf numFmtId="0" fontId="2" fillId="0" borderId="58" xfId="0" applyFont="1" applyBorder="1"/>
    <xf numFmtId="164" fontId="5" fillId="3" borderId="7" xfId="0" applyNumberFormat="1" applyFont="1" applyFill="1" applyBorder="1" applyAlignment="1">
      <alignment horizontal="center"/>
    </xf>
    <xf numFmtId="0" fontId="3" fillId="6" borderId="56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166" fontId="3" fillId="3" borderId="51" xfId="0" applyNumberFormat="1" applyFont="1" applyFill="1" applyBorder="1" applyAlignment="1">
      <alignment horizontal="center"/>
    </xf>
    <xf numFmtId="0" fontId="2" fillId="0" borderId="52" xfId="0" applyFont="1" applyBorder="1"/>
    <xf numFmtId="164" fontId="5" fillId="3" borderId="49" xfId="0" applyNumberFormat="1" applyFont="1" applyFill="1" applyBorder="1" applyAlignment="1">
      <alignment horizontal="center"/>
    </xf>
    <xf numFmtId="0" fontId="2" fillId="0" borderId="50" xfId="0" applyFont="1" applyBorder="1"/>
    <xf numFmtId="166" fontId="3" fillId="3" borderId="47" xfId="0" applyNumberFormat="1" applyFont="1" applyFill="1" applyBorder="1" applyAlignment="1">
      <alignment horizontal="center"/>
    </xf>
    <xf numFmtId="0" fontId="2" fillId="0" borderId="48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11" xfId="0" applyFont="1" applyBorder="1"/>
    <xf numFmtId="0" fontId="2" fillId="0" borderId="62" xfId="0" applyFont="1" applyBorder="1"/>
    <xf numFmtId="166" fontId="10" fillId="7" borderId="4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619500" cy="1200150"/>
    <xdr:pic>
      <xdr:nvPicPr>
        <xdr:cNvPr id="2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S100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3" sqref="I33:J33"/>
    </sheetView>
  </sheetViews>
  <sheetFormatPr defaultColWidth="14.42578125" defaultRowHeight="15" customHeight="1"/>
  <cols>
    <col min="1" max="1" width="25.140625" customWidth="1"/>
    <col min="2" max="2" width="19.5703125" customWidth="1"/>
    <col min="3" max="3" width="11.140625" customWidth="1"/>
    <col min="4" max="4" width="10" customWidth="1"/>
    <col min="5" max="8" width="8.85546875" customWidth="1"/>
    <col min="9" max="10" width="10" customWidth="1"/>
    <col min="11" max="11" width="11.140625" customWidth="1"/>
    <col min="12" max="12" width="8.85546875" customWidth="1"/>
    <col min="13" max="13" width="7.85546875" customWidth="1"/>
    <col min="14" max="14" width="8.85546875" customWidth="1"/>
    <col min="15" max="15" width="7.85546875" customWidth="1"/>
    <col min="16" max="16" width="8.85546875" customWidth="1"/>
    <col min="17" max="17" width="7.85546875" customWidth="1"/>
    <col min="18" max="18" width="8.85546875" customWidth="1"/>
    <col min="19" max="19" width="7.28515625" customWidth="1"/>
    <col min="20" max="20" width="8.85546875" customWidth="1"/>
    <col min="21" max="21" width="7.85546875" customWidth="1"/>
    <col min="22" max="22" width="8.85546875" customWidth="1"/>
    <col min="23" max="23" width="7.85546875" customWidth="1"/>
    <col min="24" max="24" width="8.85546875" customWidth="1"/>
    <col min="25" max="25" width="7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8.85546875" customWidth="1"/>
    <col min="31" max="31" width="10" customWidth="1"/>
    <col min="32" max="32" width="8.85546875" customWidth="1"/>
    <col min="33" max="33" width="7.85546875" customWidth="1"/>
    <col min="34" max="34" width="8.85546875" customWidth="1"/>
    <col min="35" max="35" width="7.85546875" customWidth="1"/>
    <col min="36" max="36" width="10" customWidth="1"/>
    <col min="37" max="37" width="7.85546875" customWidth="1"/>
    <col min="38" max="38" width="10" customWidth="1"/>
    <col min="39" max="39" width="7.85546875" customWidth="1"/>
    <col min="40" max="40" width="10" customWidth="1"/>
    <col min="41" max="41" width="7.85546875" customWidth="1"/>
    <col min="42" max="42" width="10" customWidth="1"/>
    <col min="43" max="43" width="7.85546875" customWidth="1"/>
    <col min="44" max="44" width="10" customWidth="1"/>
    <col min="45" max="45" width="20.140625" customWidth="1"/>
    <col min="46" max="46" width="10" customWidth="1"/>
    <col min="47" max="47" width="7.85546875" customWidth="1"/>
    <col min="48" max="48" width="10" customWidth="1"/>
    <col min="49" max="49" width="7.85546875" customWidth="1"/>
    <col min="50" max="50" width="10" customWidth="1"/>
    <col min="51" max="51" width="7.85546875" customWidth="1"/>
    <col min="52" max="52" width="8.85546875" customWidth="1"/>
    <col min="53" max="53" width="7.85546875" customWidth="1"/>
    <col min="54" max="54" width="8.85546875" customWidth="1"/>
    <col min="55" max="55" width="7.85546875" customWidth="1"/>
    <col min="56" max="56" width="8.85546875" customWidth="1"/>
    <col min="57" max="57" width="7.85546875" customWidth="1"/>
    <col min="58" max="60" width="8.85546875" customWidth="1"/>
    <col min="61" max="61" width="10" customWidth="1"/>
    <col min="62" max="62" width="8.85546875" customWidth="1"/>
    <col min="63" max="63" width="13.85546875" customWidth="1"/>
    <col min="64" max="64" width="8.85546875" customWidth="1"/>
    <col min="65" max="65" width="13.85546875" customWidth="1"/>
    <col min="66" max="66" width="10" customWidth="1"/>
    <col min="67" max="67" width="11.140625" customWidth="1"/>
    <col min="68" max="71" width="9.140625" customWidth="1"/>
  </cols>
  <sheetData>
    <row r="1" spans="1:71" ht="96" customHeight="1">
      <c r="A1" s="107" t="s">
        <v>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100"/>
      <c r="BP1" s="1"/>
      <c r="BQ1" s="1"/>
      <c r="BR1" s="1"/>
      <c r="BS1" s="1"/>
    </row>
    <row r="2" spans="1:71" ht="2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3"/>
      <c r="BN2" s="3"/>
      <c r="BO2" s="3"/>
      <c r="BP2" s="1"/>
      <c r="BQ2" s="1"/>
      <c r="BR2" s="1"/>
      <c r="BS2" s="1"/>
    </row>
    <row r="3" spans="1:71" ht="21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3"/>
      <c r="BN3" s="3"/>
      <c r="BO3" s="3"/>
      <c r="BP3" s="1"/>
      <c r="BQ3" s="1"/>
      <c r="BR3" s="1"/>
      <c r="BS3" s="1"/>
    </row>
    <row r="4" spans="1:71" ht="15" customHeight="1">
      <c r="A4" s="5"/>
      <c r="B4" s="6" t="s">
        <v>2</v>
      </c>
      <c r="C4" s="97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93"/>
      <c r="BE4" s="92">
        <v>44862</v>
      </c>
      <c r="BF4" s="93"/>
      <c r="BG4" s="92">
        <v>44863</v>
      </c>
      <c r="BH4" s="93"/>
      <c r="BI4" s="92">
        <v>44864</v>
      </c>
      <c r="BJ4" s="93"/>
      <c r="BK4" s="92">
        <v>44865</v>
      </c>
      <c r="BL4" s="109"/>
      <c r="BM4" s="7" t="s">
        <v>3</v>
      </c>
      <c r="BN4" s="8" t="s">
        <v>4</v>
      </c>
      <c r="BO4" s="8" t="s">
        <v>5</v>
      </c>
      <c r="BP4" s="3"/>
      <c r="BQ4" s="9"/>
      <c r="BR4" s="9"/>
      <c r="BS4" s="3"/>
    </row>
    <row r="5" spans="1:71" ht="15" customHeight="1">
      <c r="A5" s="10" t="s">
        <v>6</v>
      </c>
      <c r="B5" s="11" t="s">
        <v>7</v>
      </c>
      <c r="C5" s="12">
        <v>0</v>
      </c>
      <c r="D5" s="13">
        <f t="shared" ref="D5:D9" si="0">BN5-C5</f>
        <v>4680</v>
      </c>
      <c r="E5" s="14"/>
      <c r="F5" s="15">
        <f t="shared" ref="F5:F9" si="1">(BN5+D5)-E5</f>
        <v>9360</v>
      </c>
      <c r="G5" s="14"/>
      <c r="H5" s="15">
        <f t="shared" ref="H5:H9" si="2">(BN5+F5)-G5</f>
        <v>14040</v>
      </c>
      <c r="I5" s="14"/>
      <c r="J5" s="15">
        <f t="shared" ref="J5:J9" si="3">(BN5+H5)-I5</f>
        <v>18720</v>
      </c>
      <c r="K5" s="14"/>
      <c r="L5" s="15">
        <f t="shared" ref="L5:L9" si="4">(BN5+J5)-K5</f>
        <v>23400</v>
      </c>
      <c r="M5" s="14"/>
      <c r="N5" s="15">
        <f t="shared" ref="N5:N9" si="5">(BN5+L5)-M5</f>
        <v>28080</v>
      </c>
      <c r="O5" s="14"/>
      <c r="P5" s="15">
        <f t="shared" ref="P5:P9" si="6">(BN5+N5)-O5</f>
        <v>32760</v>
      </c>
      <c r="Q5" s="14"/>
      <c r="R5" s="15">
        <f t="shared" ref="R5:R9" si="7">(BN5+P5)-Q5</f>
        <v>37440</v>
      </c>
      <c r="S5" s="14"/>
      <c r="T5" s="15">
        <f t="shared" ref="T5:T9" si="8">(BN5+R5)-S5</f>
        <v>42120</v>
      </c>
      <c r="U5" s="14"/>
      <c r="V5" s="15">
        <f t="shared" ref="V5:V9" si="9">(BN5+T5)-U5</f>
        <v>46800</v>
      </c>
      <c r="W5" s="14"/>
      <c r="X5" s="15">
        <f t="shared" ref="X5:X9" si="10">(BN5+V5)-W5</f>
        <v>51480</v>
      </c>
      <c r="Y5" s="14"/>
      <c r="Z5" s="15">
        <f t="shared" ref="Z5:Z9" si="11">(BN5+X5)-Y5</f>
        <v>56160</v>
      </c>
      <c r="AA5" s="14"/>
      <c r="AB5" s="15">
        <f t="shared" ref="AB5:AB9" si="12">(BN5+Z5)-AA5</f>
        <v>60840</v>
      </c>
      <c r="AC5" s="14"/>
      <c r="AD5" s="15">
        <f t="shared" ref="AD5:AD9" si="13">(BN5+AB5)-AC5</f>
        <v>65520</v>
      </c>
      <c r="AE5" s="14"/>
      <c r="AF5" s="15">
        <f t="shared" ref="AF5:AF9" si="14">(BN5+AD5)-AE5</f>
        <v>70200</v>
      </c>
      <c r="AG5" s="14"/>
      <c r="AH5" s="15">
        <f t="shared" ref="AH5:AH9" si="15">(BN5+AF5)-AG5</f>
        <v>74880</v>
      </c>
      <c r="AI5" s="14"/>
      <c r="AJ5" s="15">
        <f t="shared" ref="AJ5:AJ9" si="16">(BN5+AH5)-AI5</f>
        <v>79560</v>
      </c>
      <c r="AK5" s="14"/>
      <c r="AL5" s="15">
        <f t="shared" ref="AL5:AL9" si="17">(BN5+AJ5)-AK5</f>
        <v>84240</v>
      </c>
      <c r="AM5" s="14"/>
      <c r="AN5" s="15">
        <f t="shared" ref="AN5:AN9" si="18">(BN5+AL5)-AM5</f>
        <v>88920</v>
      </c>
      <c r="AO5" s="14"/>
      <c r="AP5" s="15">
        <f t="shared" ref="AP5:AP9" si="19">(BN5+AN5)-AO5</f>
        <v>93600</v>
      </c>
      <c r="AQ5" s="14"/>
      <c r="AR5" s="15">
        <f t="shared" ref="AR5:AR9" si="20">(BN5+AP5)-AQ5</f>
        <v>98280</v>
      </c>
      <c r="AS5" s="14"/>
      <c r="AT5" s="15">
        <f t="shared" ref="AT5:AT9" si="21">(BN5+AR5)-AS5</f>
        <v>102960</v>
      </c>
      <c r="AU5" s="14"/>
      <c r="AV5" s="15">
        <f t="shared" ref="AV5:AV9" si="22">(BN5+AT5)-AU5</f>
        <v>107640</v>
      </c>
      <c r="AW5" s="14"/>
      <c r="AX5" s="15">
        <f t="shared" ref="AX5:AX9" si="23">(BN5+AV5)-AW5</f>
        <v>112320</v>
      </c>
      <c r="AY5" s="14"/>
      <c r="AZ5" s="15">
        <f t="shared" ref="AZ5:AZ9" si="24">(BN5+AX5)-AV5</f>
        <v>9360</v>
      </c>
      <c r="BA5" s="14"/>
      <c r="BB5" s="15">
        <f t="shared" ref="BB5:BB9" si="25">(BN5+AZ5)-BA5</f>
        <v>14040</v>
      </c>
      <c r="BC5" s="14"/>
      <c r="BD5" s="15">
        <f t="shared" ref="BD5:BD9" si="26">(BN5+BB5)-BC5</f>
        <v>18720</v>
      </c>
      <c r="BE5" s="16">
        <v>200</v>
      </c>
      <c r="BF5" s="15">
        <f t="shared" ref="BF5:BF9" si="27">(BN5+BD5)-BE5</f>
        <v>23200</v>
      </c>
      <c r="BG5" s="14"/>
      <c r="BH5" s="17">
        <f t="shared" ref="BH5:BH9" si="28">(BN5+BF5)-BG5</f>
        <v>27880</v>
      </c>
      <c r="BI5" s="18"/>
      <c r="BJ5" s="19">
        <f t="shared" ref="BJ5:BJ9" si="29">(BN5+BH5)-BI5</f>
        <v>32560</v>
      </c>
      <c r="BK5" s="20"/>
      <c r="BL5" s="21">
        <f t="shared" ref="BL5:BL9" si="30">(BJ5+BN5)-BK5</f>
        <v>37240</v>
      </c>
      <c r="BM5" s="22">
        <f t="shared" ref="BM5:BM9" si="31">SUM(C5+E5+G5+I5+K5+M5+O5+Q5+S5+U5+W5+Y5+AA5+AC5+AE5+AG5+AI5+AK5+AM5+AO5+AQ5+AS5+AU5+AW5+AY5+BA5+BC5+BE5+BG5+BI5)</f>
        <v>200</v>
      </c>
      <c r="BN5" s="23">
        <f>18720/4</f>
        <v>4680</v>
      </c>
      <c r="BO5" s="23">
        <f>2415.48-BM5</f>
        <v>2215.48</v>
      </c>
      <c r="BP5" s="1"/>
      <c r="BQ5" s="1"/>
      <c r="BR5" s="1"/>
      <c r="BS5" s="1"/>
    </row>
    <row r="6" spans="1:71" ht="15" customHeight="1">
      <c r="A6" s="24" t="s">
        <v>8</v>
      </c>
      <c r="B6" s="25" t="s">
        <v>7</v>
      </c>
      <c r="C6" s="26">
        <v>0</v>
      </c>
      <c r="D6" s="13">
        <f t="shared" si="0"/>
        <v>11.290322580645162</v>
      </c>
      <c r="E6" s="27"/>
      <c r="F6" s="15">
        <f t="shared" si="1"/>
        <v>22.580645161290324</v>
      </c>
      <c r="G6" s="27"/>
      <c r="H6" s="15">
        <f t="shared" si="2"/>
        <v>33.870967741935488</v>
      </c>
      <c r="I6" s="27"/>
      <c r="J6" s="15">
        <f t="shared" si="3"/>
        <v>45.161290322580648</v>
      </c>
      <c r="K6" s="27"/>
      <c r="L6" s="15">
        <f t="shared" si="4"/>
        <v>56.451612903225808</v>
      </c>
      <c r="M6" s="27"/>
      <c r="N6" s="15">
        <f t="shared" si="5"/>
        <v>67.741935483870975</v>
      </c>
      <c r="O6" s="27"/>
      <c r="P6" s="15">
        <f t="shared" si="6"/>
        <v>79.032258064516142</v>
      </c>
      <c r="Q6" s="27"/>
      <c r="R6" s="15">
        <f t="shared" si="7"/>
        <v>90.32258064516131</v>
      </c>
      <c r="S6" s="27"/>
      <c r="T6" s="15">
        <f t="shared" si="8"/>
        <v>101.61290322580648</v>
      </c>
      <c r="U6" s="27"/>
      <c r="V6" s="15">
        <f t="shared" si="9"/>
        <v>112.90322580645164</v>
      </c>
      <c r="W6" s="27"/>
      <c r="X6" s="15">
        <f t="shared" si="10"/>
        <v>124.19354838709681</v>
      </c>
      <c r="Y6" s="27"/>
      <c r="Z6" s="15">
        <f t="shared" si="11"/>
        <v>135.48387096774198</v>
      </c>
      <c r="AA6" s="27"/>
      <c r="AB6" s="15">
        <f t="shared" si="12"/>
        <v>146.77419354838713</v>
      </c>
      <c r="AC6" s="27"/>
      <c r="AD6" s="15">
        <f t="shared" si="13"/>
        <v>158.06451612903228</v>
      </c>
      <c r="AE6" s="27"/>
      <c r="AF6" s="15">
        <f t="shared" si="14"/>
        <v>169.35483870967744</v>
      </c>
      <c r="AG6" s="27"/>
      <c r="AH6" s="15">
        <f t="shared" si="15"/>
        <v>180.64516129032259</v>
      </c>
      <c r="AI6" s="27"/>
      <c r="AJ6" s="15">
        <f t="shared" si="16"/>
        <v>191.93548387096774</v>
      </c>
      <c r="AK6" s="27"/>
      <c r="AL6" s="15">
        <f t="shared" si="17"/>
        <v>203.2258064516129</v>
      </c>
      <c r="AM6" s="27"/>
      <c r="AN6" s="15">
        <f t="shared" si="18"/>
        <v>214.51612903225805</v>
      </c>
      <c r="AO6" s="27"/>
      <c r="AP6" s="15">
        <f t="shared" si="19"/>
        <v>225.8064516129032</v>
      </c>
      <c r="AQ6" s="27"/>
      <c r="AR6" s="15">
        <f t="shared" si="20"/>
        <v>237.09677419354836</v>
      </c>
      <c r="AS6" s="27"/>
      <c r="AT6" s="15">
        <f t="shared" si="21"/>
        <v>248.38709677419351</v>
      </c>
      <c r="AU6" s="27"/>
      <c r="AV6" s="15">
        <f t="shared" si="22"/>
        <v>259.67741935483866</v>
      </c>
      <c r="AW6" s="27"/>
      <c r="AX6" s="15">
        <f t="shared" si="23"/>
        <v>270.96774193548384</v>
      </c>
      <c r="AY6" s="27"/>
      <c r="AZ6" s="15">
        <f t="shared" si="24"/>
        <v>22.580645161290363</v>
      </c>
      <c r="BA6" s="27"/>
      <c r="BB6" s="15">
        <f t="shared" si="25"/>
        <v>33.870967741935523</v>
      </c>
      <c r="BC6" s="27"/>
      <c r="BD6" s="15">
        <f t="shared" si="26"/>
        <v>45.161290322580683</v>
      </c>
      <c r="BE6" s="27"/>
      <c r="BF6" s="15">
        <f t="shared" si="27"/>
        <v>56.451612903225843</v>
      </c>
      <c r="BG6" s="27"/>
      <c r="BH6" s="17">
        <f t="shared" si="28"/>
        <v>67.741935483871003</v>
      </c>
      <c r="BI6" s="28"/>
      <c r="BJ6" s="19">
        <f t="shared" si="29"/>
        <v>79.032258064516171</v>
      </c>
      <c r="BK6" s="29"/>
      <c r="BL6" s="30">
        <f t="shared" si="30"/>
        <v>90.322580645161338</v>
      </c>
      <c r="BM6" s="22">
        <f t="shared" si="31"/>
        <v>0</v>
      </c>
      <c r="BN6" s="31">
        <f>350/31</f>
        <v>11.290322580645162</v>
      </c>
      <c r="BO6" s="31">
        <f>45.16-BM6</f>
        <v>45.16</v>
      </c>
      <c r="BP6" s="1"/>
      <c r="BQ6" s="1"/>
      <c r="BR6" s="1"/>
      <c r="BS6" s="1"/>
    </row>
    <row r="7" spans="1:71" ht="15" customHeight="1">
      <c r="A7" s="24" t="s">
        <v>9</v>
      </c>
      <c r="B7" s="25" t="s">
        <v>7</v>
      </c>
      <c r="C7" s="26">
        <v>0</v>
      </c>
      <c r="D7" s="13">
        <f t="shared" si="0"/>
        <v>6.4516129032258061</v>
      </c>
      <c r="E7" s="27"/>
      <c r="F7" s="15">
        <f t="shared" si="1"/>
        <v>12.903225806451612</v>
      </c>
      <c r="G7" s="27"/>
      <c r="H7" s="15">
        <f t="shared" si="2"/>
        <v>19.354838709677416</v>
      </c>
      <c r="I7" s="27"/>
      <c r="J7" s="15">
        <f t="shared" si="3"/>
        <v>25.806451612903224</v>
      </c>
      <c r="K7" s="27"/>
      <c r="L7" s="15">
        <f t="shared" si="4"/>
        <v>32.258064516129032</v>
      </c>
      <c r="M7" s="27"/>
      <c r="N7" s="15">
        <f t="shared" si="5"/>
        <v>38.70967741935484</v>
      </c>
      <c r="O7" s="27"/>
      <c r="P7" s="15">
        <f t="shared" si="6"/>
        <v>45.161290322580648</v>
      </c>
      <c r="Q7" s="27"/>
      <c r="R7" s="15">
        <f t="shared" si="7"/>
        <v>51.612903225806456</v>
      </c>
      <c r="S7" s="27"/>
      <c r="T7" s="15">
        <f t="shared" si="8"/>
        <v>58.064516129032263</v>
      </c>
      <c r="U7" s="27"/>
      <c r="V7" s="15">
        <f t="shared" si="9"/>
        <v>64.516129032258064</v>
      </c>
      <c r="W7" s="27"/>
      <c r="X7" s="15">
        <f t="shared" si="10"/>
        <v>70.967741935483872</v>
      </c>
      <c r="Y7" s="27"/>
      <c r="Z7" s="15">
        <f t="shared" si="11"/>
        <v>77.41935483870968</v>
      </c>
      <c r="AA7" s="27"/>
      <c r="AB7" s="15">
        <f t="shared" si="12"/>
        <v>83.870967741935488</v>
      </c>
      <c r="AC7" s="27"/>
      <c r="AD7" s="15">
        <f t="shared" si="13"/>
        <v>90.322580645161295</v>
      </c>
      <c r="AE7" s="27"/>
      <c r="AF7" s="15">
        <f t="shared" si="14"/>
        <v>96.774193548387103</v>
      </c>
      <c r="AG7" s="27"/>
      <c r="AH7" s="15">
        <f t="shared" si="15"/>
        <v>103.22580645161291</v>
      </c>
      <c r="AI7" s="27"/>
      <c r="AJ7" s="15">
        <f t="shared" si="16"/>
        <v>109.67741935483872</v>
      </c>
      <c r="AK7" s="27"/>
      <c r="AL7" s="15">
        <f t="shared" si="17"/>
        <v>116.12903225806453</v>
      </c>
      <c r="AM7" s="27"/>
      <c r="AN7" s="15">
        <f t="shared" si="18"/>
        <v>122.58064516129033</v>
      </c>
      <c r="AO7" s="27"/>
      <c r="AP7" s="15">
        <f t="shared" si="19"/>
        <v>129.03225806451613</v>
      </c>
      <c r="AQ7" s="27"/>
      <c r="AR7" s="15">
        <f t="shared" si="20"/>
        <v>135.48387096774192</v>
      </c>
      <c r="AS7" s="27"/>
      <c r="AT7" s="15">
        <f t="shared" si="21"/>
        <v>141.93548387096772</v>
      </c>
      <c r="AU7" s="27"/>
      <c r="AV7" s="15">
        <f t="shared" si="22"/>
        <v>148.38709677419351</v>
      </c>
      <c r="AW7" s="27"/>
      <c r="AX7" s="15">
        <f t="shared" si="23"/>
        <v>154.8387096774193</v>
      </c>
      <c r="AY7" s="27"/>
      <c r="AZ7" s="15">
        <f t="shared" si="24"/>
        <v>12.903225806451587</v>
      </c>
      <c r="BA7" s="27"/>
      <c r="BB7" s="15">
        <f t="shared" si="25"/>
        <v>19.354838709677395</v>
      </c>
      <c r="BC7" s="27"/>
      <c r="BD7" s="15">
        <f t="shared" si="26"/>
        <v>25.806451612903203</v>
      </c>
      <c r="BE7" s="27"/>
      <c r="BF7" s="15">
        <f t="shared" si="27"/>
        <v>32.258064516129011</v>
      </c>
      <c r="BG7" s="27"/>
      <c r="BH7" s="17">
        <f t="shared" si="28"/>
        <v>38.709677419354819</v>
      </c>
      <c r="BI7" s="28"/>
      <c r="BJ7" s="19">
        <f t="shared" si="29"/>
        <v>45.161290322580626</v>
      </c>
      <c r="BK7" s="29"/>
      <c r="BL7" s="30">
        <f t="shared" si="30"/>
        <v>51.612903225806434</v>
      </c>
      <c r="BM7" s="22">
        <f t="shared" si="31"/>
        <v>0</v>
      </c>
      <c r="BN7" s="31">
        <f>200/31</f>
        <v>6.4516129032258061</v>
      </c>
      <c r="BO7" s="31">
        <f>25.8-BM7</f>
        <v>25.8</v>
      </c>
      <c r="BP7" s="1"/>
      <c r="BQ7" s="1"/>
      <c r="BR7" s="1"/>
      <c r="BS7" s="1"/>
    </row>
    <row r="8" spans="1:71">
      <c r="A8" s="24" t="s">
        <v>10</v>
      </c>
      <c r="B8" s="25" t="s">
        <v>7</v>
      </c>
      <c r="C8" s="26">
        <v>0</v>
      </c>
      <c r="D8" s="13">
        <f t="shared" si="0"/>
        <v>9.6774193548387094E-2</v>
      </c>
      <c r="E8" s="27"/>
      <c r="F8" s="15">
        <f t="shared" si="1"/>
        <v>0.19354838709677419</v>
      </c>
      <c r="G8" s="27"/>
      <c r="H8" s="15">
        <f t="shared" si="2"/>
        <v>0.29032258064516125</v>
      </c>
      <c r="I8" s="27"/>
      <c r="J8" s="15">
        <f t="shared" si="3"/>
        <v>0.38709677419354838</v>
      </c>
      <c r="K8" s="27"/>
      <c r="L8" s="15">
        <f t="shared" si="4"/>
        <v>0.4838709677419355</v>
      </c>
      <c r="M8" s="27"/>
      <c r="N8" s="15">
        <f t="shared" si="5"/>
        <v>0.58064516129032262</v>
      </c>
      <c r="O8" s="27"/>
      <c r="P8" s="15">
        <f t="shared" si="6"/>
        <v>0.67741935483870974</v>
      </c>
      <c r="Q8" s="27"/>
      <c r="R8" s="15">
        <f t="shared" si="7"/>
        <v>0.77419354838709686</v>
      </c>
      <c r="S8" s="27"/>
      <c r="T8" s="15">
        <f t="shared" si="8"/>
        <v>0.87096774193548399</v>
      </c>
      <c r="U8" s="27"/>
      <c r="V8" s="15">
        <f t="shared" si="9"/>
        <v>0.96774193548387111</v>
      </c>
      <c r="W8" s="27"/>
      <c r="X8" s="15">
        <f t="shared" si="10"/>
        <v>1.0645161290322582</v>
      </c>
      <c r="Y8" s="27"/>
      <c r="Z8" s="15">
        <f t="shared" si="11"/>
        <v>1.1612903225806452</v>
      </c>
      <c r="AA8" s="27"/>
      <c r="AB8" s="15">
        <f t="shared" si="12"/>
        <v>1.2580645161290323</v>
      </c>
      <c r="AC8" s="27"/>
      <c r="AD8" s="15">
        <f t="shared" si="13"/>
        <v>1.3548387096774193</v>
      </c>
      <c r="AE8" s="27"/>
      <c r="AF8" s="15">
        <f t="shared" si="14"/>
        <v>1.4516129032258063</v>
      </c>
      <c r="AG8" s="27"/>
      <c r="AH8" s="15">
        <f t="shared" si="15"/>
        <v>1.5483870967741933</v>
      </c>
      <c r="AI8" s="27"/>
      <c r="AJ8" s="15">
        <f t="shared" si="16"/>
        <v>1.6451612903225803</v>
      </c>
      <c r="AK8" s="27"/>
      <c r="AL8" s="15">
        <f t="shared" si="17"/>
        <v>1.7419354838709673</v>
      </c>
      <c r="AM8" s="27"/>
      <c r="AN8" s="15">
        <f t="shared" si="18"/>
        <v>1.8387096774193543</v>
      </c>
      <c r="AO8" s="27"/>
      <c r="AP8" s="15">
        <f t="shared" si="19"/>
        <v>1.9354838709677413</v>
      </c>
      <c r="AQ8" s="27"/>
      <c r="AR8" s="15">
        <f t="shared" si="20"/>
        <v>2.0322580645161286</v>
      </c>
      <c r="AS8" s="27"/>
      <c r="AT8" s="15">
        <f t="shared" si="21"/>
        <v>2.1290322580645156</v>
      </c>
      <c r="AU8" s="27"/>
      <c r="AV8" s="15">
        <f t="shared" si="22"/>
        <v>2.2258064516129026</v>
      </c>
      <c r="AW8" s="27"/>
      <c r="AX8" s="15">
        <f t="shared" si="23"/>
        <v>2.3225806451612896</v>
      </c>
      <c r="AY8" s="27"/>
      <c r="AZ8" s="15">
        <f t="shared" si="24"/>
        <v>0.19354838709677402</v>
      </c>
      <c r="BA8" s="27"/>
      <c r="BB8" s="15">
        <f t="shared" si="25"/>
        <v>0.29032258064516114</v>
      </c>
      <c r="BC8" s="27"/>
      <c r="BD8" s="15">
        <f t="shared" si="26"/>
        <v>0.38709677419354827</v>
      </c>
      <c r="BE8" s="27"/>
      <c r="BF8" s="15">
        <f t="shared" si="27"/>
        <v>0.48387096774193539</v>
      </c>
      <c r="BG8" s="27"/>
      <c r="BH8" s="17">
        <f t="shared" si="28"/>
        <v>0.58064516129032251</v>
      </c>
      <c r="BI8" s="28"/>
      <c r="BJ8" s="19">
        <f t="shared" si="29"/>
        <v>0.67741935483870963</v>
      </c>
      <c r="BK8" s="29"/>
      <c r="BL8" s="30">
        <f t="shared" si="30"/>
        <v>0.77419354838709675</v>
      </c>
      <c r="BM8" s="22">
        <f t="shared" si="31"/>
        <v>0</v>
      </c>
      <c r="BN8" s="31">
        <f>3/31</f>
        <v>9.6774193548387094E-2</v>
      </c>
      <c r="BO8" s="31">
        <f t="shared" ref="BO8:BO9" si="32">3.87-BM8</f>
        <v>3.87</v>
      </c>
      <c r="BP8" s="1"/>
      <c r="BQ8" s="1"/>
      <c r="BR8" s="1"/>
      <c r="BS8" s="1"/>
    </row>
    <row r="9" spans="1:71">
      <c r="A9" s="32" t="s">
        <v>11</v>
      </c>
      <c r="B9" s="33" t="s">
        <v>7</v>
      </c>
      <c r="C9" s="34">
        <v>0</v>
      </c>
      <c r="D9" s="35">
        <f t="shared" si="0"/>
        <v>0.967741935483871</v>
      </c>
      <c r="E9" s="36"/>
      <c r="F9" s="37">
        <f t="shared" si="1"/>
        <v>1.935483870967742</v>
      </c>
      <c r="G9" s="36"/>
      <c r="H9" s="37">
        <f t="shared" si="2"/>
        <v>2.903225806451613</v>
      </c>
      <c r="I9" s="36"/>
      <c r="J9" s="37">
        <f t="shared" si="3"/>
        <v>3.870967741935484</v>
      </c>
      <c r="K9" s="36"/>
      <c r="L9" s="37">
        <f t="shared" si="4"/>
        <v>4.838709677419355</v>
      </c>
      <c r="M9" s="36"/>
      <c r="N9" s="37">
        <f t="shared" si="5"/>
        <v>5.806451612903226</v>
      </c>
      <c r="O9" s="36"/>
      <c r="P9" s="37">
        <f t="shared" si="6"/>
        <v>6.774193548387097</v>
      </c>
      <c r="Q9" s="36"/>
      <c r="R9" s="37">
        <f t="shared" si="7"/>
        <v>7.741935483870968</v>
      </c>
      <c r="S9" s="36"/>
      <c r="T9" s="37">
        <f t="shared" si="8"/>
        <v>8.7096774193548399</v>
      </c>
      <c r="U9" s="36"/>
      <c r="V9" s="37">
        <f t="shared" si="9"/>
        <v>9.6774193548387117</v>
      </c>
      <c r="W9" s="36"/>
      <c r="X9" s="37">
        <f t="shared" si="10"/>
        <v>10.645161290322584</v>
      </c>
      <c r="Y9" s="36"/>
      <c r="Z9" s="37">
        <f t="shared" si="11"/>
        <v>11.612903225806456</v>
      </c>
      <c r="AA9" s="36"/>
      <c r="AB9" s="37">
        <f t="shared" si="12"/>
        <v>12.580645161290327</v>
      </c>
      <c r="AC9" s="36"/>
      <c r="AD9" s="37">
        <f t="shared" si="13"/>
        <v>13.548387096774199</v>
      </c>
      <c r="AE9" s="36"/>
      <c r="AF9" s="37">
        <f t="shared" si="14"/>
        <v>14.516129032258071</v>
      </c>
      <c r="AG9" s="36"/>
      <c r="AH9" s="37">
        <f t="shared" si="15"/>
        <v>15.483870967741943</v>
      </c>
      <c r="AI9" s="36"/>
      <c r="AJ9" s="37">
        <f t="shared" si="16"/>
        <v>16.451612903225815</v>
      </c>
      <c r="AK9" s="36"/>
      <c r="AL9" s="37">
        <f t="shared" si="17"/>
        <v>17.419354838709687</v>
      </c>
      <c r="AM9" s="36"/>
      <c r="AN9" s="37">
        <f t="shared" si="18"/>
        <v>18.387096774193559</v>
      </c>
      <c r="AO9" s="36"/>
      <c r="AP9" s="37">
        <f t="shared" si="19"/>
        <v>19.354838709677431</v>
      </c>
      <c r="AQ9" s="36"/>
      <c r="AR9" s="37">
        <f t="shared" si="20"/>
        <v>20.322580645161302</v>
      </c>
      <c r="AS9" s="36"/>
      <c r="AT9" s="37">
        <f t="shared" si="21"/>
        <v>21.290322580645174</v>
      </c>
      <c r="AU9" s="36"/>
      <c r="AV9" s="37">
        <f t="shared" si="22"/>
        <v>22.258064516129046</v>
      </c>
      <c r="AW9" s="36"/>
      <c r="AX9" s="37">
        <f t="shared" si="23"/>
        <v>23.225806451612918</v>
      </c>
      <c r="AY9" s="36"/>
      <c r="AZ9" s="37">
        <f t="shared" si="24"/>
        <v>1.9354838709677438</v>
      </c>
      <c r="BA9" s="36"/>
      <c r="BB9" s="37">
        <f t="shared" si="25"/>
        <v>2.9032258064516148</v>
      </c>
      <c r="BC9" s="36"/>
      <c r="BD9" s="37">
        <f t="shared" si="26"/>
        <v>3.8709677419354858</v>
      </c>
      <c r="BE9" s="36"/>
      <c r="BF9" s="37">
        <f t="shared" si="27"/>
        <v>4.8387096774193568</v>
      </c>
      <c r="BG9" s="36"/>
      <c r="BH9" s="38">
        <f t="shared" si="28"/>
        <v>5.8064516129032278</v>
      </c>
      <c r="BI9" s="39"/>
      <c r="BJ9" s="40">
        <f t="shared" si="29"/>
        <v>6.7741935483870988</v>
      </c>
      <c r="BK9" s="41"/>
      <c r="BL9" s="42">
        <f t="shared" si="30"/>
        <v>7.7419354838709697</v>
      </c>
      <c r="BM9" s="43">
        <f t="shared" si="31"/>
        <v>0</v>
      </c>
      <c r="BN9" s="44">
        <f>30/31</f>
        <v>0.967741935483871</v>
      </c>
      <c r="BO9" s="31">
        <f t="shared" si="32"/>
        <v>3.87</v>
      </c>
      <c r="BP9" s="1"/>
      <c r="BQ9" s="1"/>
      <c r="BR9" s="1"/>
      <c r="BS9" s="1"/>
    </row>
    <row r="10" spans="1:71" ht="7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3"/>
      <c r="BN10" s="3"/>
      <c r="BO10" s="3"/>
      <c r="BP10" s="1"/>
      <c r="BQ10" s="1"/>
      <c r="BR10" s="1"/>
      <c r="BS10" s="1"/>
    </row>
    <row r="11" spans="1:71" ht="21">
      <c r="A11" s="4" t="s">
        <v>12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2"/>
      <c r="BO11" s="2"/>
      <c r="BP11" s="1"/>
      <c r="BQ11" s="1"/>
      <c r="BR11" s="1"/>
      <c r="BS11" s="45"/>
    </row>
    <row r="12" spans="1:71">
      <c r="A12" s="5"/>
      <c r="B12" s="46" t="s">
        <v>13</v>
      </c>
      <c r="C12" s="97">
        <v>44835</v>
      </c>
      <c r="D12" s="93"/>
      <c r="E12" s="97">
        <v>44836</v>
      </c>
      <c r="F12" s="93"/>
      <c r="G12" s="97">
        <v>44837</v>
      </c>
      <c r="H12" s="93"/>
      <c r="I12" s="97">
        <v>44838</v>
      </c>
      <c r="J12" s="93"/>
      <c r="K12" s="97">
        <v>44839</v>
      </c>
      <c r="L12" s="93"/>
      <c r="M12" s="97">
        <v>44840</v>
      </c>
      <c r="N12" s="93"/>
      <c r="O12" s="97">
        <v>44841</v>
      </c>
      <c r="P12" s="93"/>
      <c r="Q12" s="97">
        <v>44842</v>
      </c>
      <c r="R12" s="93"/>
      <c r="S12" s="97">
        <v>44843</v>
      </c>
      <c r="T12" s="93"/>
      <c r="U12" s="97">
        <v>44844</v>
      </c>
      <c r="V12" s="93"/>
      <c r="W12" s="97">
        <v>44845</v>
      </c>
      <c r="X12" s="93"/>
      <c r="Y12" s="97">
        <v>44846</v>
      </c>
      <c r="Z12" s="93"/>
      <c r="AA12" s="97">
        <v>44847</v>
      </c>
      <c r="AB12" s="93"/>
      <c r="AC12" s="97">
        <v>44848</v>
      </c>
      <c r="AD12" s="93"/>
      <c r="AE12" s="97">
        <v>44849</v>
      </c>
      <c r="AF12" s="93"/>
      <c r="AG12" s="97">
        <v>44850</v>
      </c>
      <c r="AH12" s="93"/>
      <c r="AI12" s="97">
        <v>44851</v>
      </c>
      <c r="AJ12" s="93"/>
      <c r="AK12" s="97">
        <v>44852</v>
      </c>
      <c r="AL12" s="93"/>
      <c r="AM12" s="97">
        <v>44853</v>
      </c>
      <c r="AN12" s="93"/>
      <c r="AO12" s="97">
        <v>44854</v>
      </c>
      <c r="AP12" s="93"/>
      <c r="AQ12" s="97">
        <v>44855</v>
      </c>
      <c r="AR12" s="93"/>
      <c r="AS12" s="97">
        <v>44856</v>
      </c>
      <c r="AT12" s="93"/>
      <c r="AU12" s="97">
        <v>44857</v>
      </c>
      <c r="AV12" s="93"/>
      <c r="AW12" s="97">
        <v>44858</v>
      </c>
      <c r="AX12" s="93"/>
      <c r="AY12" s="97">
        <v>44859</v>
      </c>
      <c r="AZ12" s="93"/>
      <c r="BA12" s="97">
        <v>44860</v>
      </c>
      <c r="BB12" s="93"/>
      <c r="BC12" s="97">
        <v>44861</v>
      </c>
      <c r="BD12" s="93"/>
      <c r="BE12" s="97">
        <v>44862</v>
      </c>
      <c r="BF12" s="93"/>
      <c r="BG12" s="97">
        <v>44863</v>
      </c>
      <c r="BH12" s="93"/>
      <c r="BI12" s="97">
        <v>44864</v>
      </c>
      <c r="BJ12" s="93"/>
      <c r="BK12" s="97">
        <v>44865</v>
      </c>
      <c r="BL12" s="93"/>
      <c r="BM12" s="8" t="s">
        <v>3</v>
      </c>
      <c r="BN12" s="3"/>
      <c r="BO12" s="3"/>
      <c r="BP12" s="3"/>
      <c r="BQ12" s="3"/>
      <c r="BR12" s="3"/>
      <c r="BS12" s="3"/>
    </row>
    <row r="13" spans="1:71">
      <c r="A13" s="47" t="s">
        <v>14</v>
      </c>
      <c r="B13" s="48">
        <v>1.1000000000000001</v>
      </c>
      <c r="C13" s="90">
        <f t="shared" ref="C13:C17" si="33">C5*B13</f>
        <v>0</v>
      </c>
      <c r="D13" s="91"/>
      <c r="E13" s="88">
        <f t="shared" ref="E13:E17" si="34">E5*B13</f>
        <v>0</v>
      </c>
      <c r="F13" s="91"/>
      <c r="G13" s="88">
        <f t="shared" ref="G13:G17" si="35">G5*B13</f>
        <v>0</v>
      </c>
      <c r="H13" s="91"/>
      <c r="I13" s="88">
        <f t="shared" ref="I13:I17" si="36">I5*B13</f>
        <v>0</v>
      </c>
      <c r="J13" s="91"/>
      <c r="K13" s="88">
        <f t="shared" ref="K13:K17" si="37">K5*B13</f>
        <v>0</v>
      </c>
      <c r="L13" s="91"/>
      <c r="M13" s="88">
        <f t="shared" ref="M13:M17" si="38">M5*B13</f>
        <v>0</v>
      </c>
      <c r="N13" s="91"/>
      <c r="O13" s="88">
        <f t="shared" ref="O13:O17" si="39">O5*B13</f>
        <v>0</v>
      </c>
      <c r="P13" s="91"/>
      <c r="Q13" s="88">
        <f t="shared" ref="Q13:Q17" si="40">Q5*B13</f>
        <v>0</v>
      </c>
      <c r="R13" s="91"/>
      <c r="S13" s="88">
        <f t="shared" ref="S13:S17" si="41">S5*B13</f>
        <v>0</v>
      </c>
      <c r="T13" s="91"/>
      <c r="U13" s="88">
        <f t="shared" ref="U13:U17" si="42">U5*B13</f>
        <v>0</v>
      </c>
      <c r="V13" s="91"/>
      <c r="W13" s="88">
        <f t="shared" ref="W13:W17" si="43">W5*B13</f>
        <v>0</v>
      </c>
      <c r="X13" s="91"/>
      <c r="Y13" s="88">
        <f t="shared" ref="Y13:Y17" si="44">Y5*B13</f>
        <v>0</v>
      </c>
      <c r="Z13" s="91"/>
      <c r="AA13" s="88">
        <f t="shared" ref="AA13:AA17" si="45">AA5*B13</f>
        <v>0</v>
      </c>
      <c r="AB13" s="91"/>
      <c r="AC13" s="88">
        <f t="shared" ref="AC13:AC17" si="46">AC5*B13</f>
        <v>0</v>
      </c>
      <c r="AD13" s="91"/>
      <c r="AE13" s="88">
        <f t="shared" ref="AE13:AE17" si="47">AE5*B13</f>
        <v>0</v>
      </c>
      <c r="AF13" s="91"/>
      <c r="AG13" s="88">
        <f t="shared" ref="AG13:AG17" si="48">AG5*B13</f>
        <v>0</v>
      </c>
      <c r="AH13" s="91"/>
      <c r="AI13" s="88">
        <f t="shared" ref="AI13:AI17" si="49">AI5*B13</f>
        <v>0</v>
      </c>
      <c r="AJ13" s="91"/>
      <c r="AK13" s="88">
        <f t="shared" ref="AK13:AK17" si="50">AK5*B13</f>
        <v>0</v>
      </c>
      <c r="AL13" s="91"/>
      <c r="AM13" s="88">
        <f t="shared" ref="AM13:AM17" si="51">AM5*B13</f>
        <v>0</v>
      </c>
      <c r="AN13" s="91"/>
      <c r="AO13" s="88">
        <f t="shared" ref="AO13:AO17" si="52">AO5*B13</f>
        <v>0</v>
      </c>
      <c r="AP13" s="91"/>
      <c r="AQ13" s="88">
        <f t="shared" ref="AQ13:AQ17" si="53">AQ5*B13</f>
        <v>0</v>
      </c>
      <c r="AR13" s="91"/>
      <c r="AS13" s="88">
        <f t="shared" ref="AS13:AS17" si="54">AS5*B13</f>
        <v>0</v>
      </c>
      <c r="AT13" s="91"/>
      <c r="AU13" s="88">
        <f t="shared" ref="AU13:AU17" si="55">AU5*B13</f>
        <v>0</v>
      </c>
      <c r="AV13" s="91"/>
      <c r="AW13" s="88">
        <f t="shared" ref="AW13:AW17" si="56">AW5*B13</f>
        <v>0</v>
      </c>
      <c r="AX13" s="91"/>
      <c r="AY13" s="88">
        <f t="shared" ref="AY13:AY17" si="57">AY5*B13</f>
        <v>0</v>
      </c>
      <c r="AZ13" s="91"/>
      <c r="BA13" s="88">
        <f t="shared" ref="BA13:BA17" si="58">BA5*B13</f>
        <v>0</v>
      </c>
      <c r="BB13" s="91"/>
      <c r="BC13" s="88">
        <f t="shared" ref="BC13:BC17" si="59">BC5*B13</f>
        <v>0</v>
      </c>
      <c r="BD13" s="91"/>
      <c r="BE13" s="88">
        <f t="shared" ref="BE13:BE17" si="60">BE5*B13</f>
        <v>220.00000000000003</v>
      </c>
      <c r="BF13" s="91"/>
      <c r="BG13" s="88">
        <f t="shared" ref="BG13:BG17" si="61">BG5*B13</f>
        <v>0</v>
      </c>
      <c r="BH13" s="91"/>
      <c r="BI13" s="80">
        <f t="shared" ref="BI13:BI17" si="62">BI5*B13</f>
        <v>0</v>
      </c>
      <c r="BJ13" s="83"/>
      <c r="BK13" s="80">
        <f t="shared" ref="BK13:BK17" si="63">BK5*D13</f>
        <v>0</v>
      </c>
      <c r="BL13" s="83"/>
      <c r="BM13" s="49">
        <f t="shared" ref="BM13:BM17" si="64">SUM(BE13:BL13)</f>
        <v>220.00000000000003</v>
      </c>
      <c r="BN13" s="50"/>
      <c r="BO13" s="3"/>
      <c r="BP13" s="1"/>
      <c r="BQ13" s="1"/>
      <c r="BR13" s="1"/>
      <c r="BS13" s="1"/>
    </row>
    <row r="14" spans="1:71">
      <c r="A14" s="24" t="s">
        <v>8</v>
      </c>
      <c r="B14" s="51">
        <v>1.38</v>
      </c>
      <c r="C14" s="82">
        <f t="shared" si="33"/>
        <v>0</v>
      </c>
      <c r="D14" s="83"/>
      <c r="E14" s="80">
        <f t="shared" si="34"/>
        <v>0</v>
      </c>
      <c r="F14" s="83"/>
      <c r="G14" s="80">
        <f t="shared" si="35"/>
        <v>0</v>
      </c>
      <c r="H14" s="83"/>
      <c r="I14" s="80">
        <f t="shared" si="36"/>
        <v>0</v>
      </c>
      <c r="J14" s="83"/>
      <c r="K14" s="80">
        <f t="shared" si="37"/>
        <v>0</v>
      </c>
      <c r="L14" s="83"/>
      <c r="M14" s="80">
        <f t="shared" si="38"/>
        <v>0</v>
      </c>
      <c r="N14" s="83"/>
      <c r="O14" s="80">
        <f t="shared" si="39"/>
        <v>0</v>
      </c>
      <c r="P14" s="83"/>
      <c r="Q14" s="80">
        <f t="shared" si="40"/>
        <v>0</v>
      </c>
      <c r="R14" s="83"/>
      <c r="S14" s="80">
        <f t="shared" si="41"/>
        <v>0</v>
      </c>
      <c r="T14" s="83"/>
      <c r="U14" s="80">
        <f t="shared" si="42"/>
        <v>0</v>
      </c>
      <c r="V14" s="83"/>
      <c r="W14" s="80">
        <f t="shared" si="43"/>
        <v>0</v>
      </c>
      <c r="X14" s="83"/>
      <c r="Y14" s="80">
        <f t="shared" si="44"/>
        <v>0</v>
      </c>
      <c r="Z14" s="83"/>
      <c r="AA14" s="80">
        <f t="shared" si="45"/>
        <v>0</v>
      </c>
      <c r="AB14" s="83"/>
      <c r="AC14" s="80">
        <f t="shared" si="46"/>
        <v>0</v>
      </c>
      <c r="AD14" s="83"/>
      <c r="AE14" s="80">
        <f t="shared" si="47"/>
        <v>0</v>
      </c>
      <c r="AF14" s="83"/>
      <c r="AG14" s="80">
        <f t="shared" si="48"/>
        <v>0</v>
      </c>
      <c r="AH14" s="83"/>
      <c r="AI14" s="80">
        <f t="shared" si="49"/>
        <v>0</v>
      </c>
      <c r="AJ14" s="83"/>
      <c r="AK14" s="80">
        <f t="shared" si="50"/>
        <v>0</v>
      </c>
      <c r="AL14" s="83"/>
      <c r="AM14" s="80">
        <f t="shared" si="51"/>
        <v>0</v>
      </c>
      <c r="AN14" s="83"/>
      <c r="AO14" s="80">
        <f t="shared" si="52"/>
        <v>0</v>
      </c>
      <c r="AP14" s="83"/>
      <c r="AQ14" s="80">
        <f t="shared" si="53"/>
        <v>0</v>
      </c>
      <c r="AR14" s="83"/>
      <c r="AS14" s="80">
        <f t="shared" si="54"/>
        <v>0</v>
      </c>
      <c r="AT14" s="83"/>
      <c r="AU14" s="80">
        <f t="shared" si="55"/>
        <v>0</v>
      </c>
      <c r="AV14" s="83"/>
      <c r="AW14" s="80">
        <f t="shared" si="56"/>
        <v>0</v>
      </c>
      <c r="AX14" s="83"/>
      <c r="AY14" s="80">
        <f t="shared" si="57"/>
        <v>0</v>
      </c>
      <c r="AZ14" s="83"/>
      <c r="BA14" s="80">
        <f t="shared" si="58"/>
        <v>0</v>
      </c>
      <c r="BB14" s="83"/>
      <c r="BC14" s="80">
        <f t="shared" si="59"/>
        <v>0</v>
      </c>
      <c r="BD14" s="83"/>
      <c r="BE14" s="80">
        <f t="shared" si="60"/>
        <v>0</v>
      </c>
      <c r="BF14" s="83"/>
      <c r="BG14" s="80">
        <f t="shared" si="61"/>
        <v>0</v>
      </c>
      <c r="BH14" s="83"/>
      <c r="BI14" s="80">
        <f t="shared" si="62"/>
        <v>0</v>
      </c>
      <c r="BJ14" s="83"/>
      <c r="BK14" s="80">
        <f t="shared" si="63"/>
        <v>0</v>
      </c>
      <c r="BL14" s="83"/>
      <c r="BM14" s="49">
        <f t="shared" si="64"/>
        <v>0</v>
      </c>
      <c r="BN14" s="50"/>
      <c r="BO14" s="3"/>
      <c r="BP14" s="1"/>
      <c r="BQ14" s="1"/>
      <c r="BR14" s="1"/>
      <c r="BS14" s="1"/>
    </row>
    <row r="15" spans="1:71">
      <c r="A15" s="24" t="s">
        <v>9</v>
      </c>
      <c r="B15" s="51">
        <v>1.78</v>
      </c>
      <c r="C15" s="82">
        <f t="shared" si="33"/>
        <v>0</v>
      </c>
      <c r="D15" s="83"/>
      <c r="E15" s="80">
        <f t="shared" si="34"/>
        <v>0</v>
      </c>
      <c r="F15" s="83"/>
      <c r="G15" s="80">
        <f t="shared" si="35"/>
        <v>0</v>
      </c>
      <c r="H15" s="83"/>
      <c r="I15" s="80">
        <f t="shared" si="36"/>
        <v>0</v>
      </c>
      <c r="J15" s="83"/>
      <c r="K15" s="80">
        <f t="shared" si="37"/>
        <v>0</v>
      </c>
      <c r="L15" s="83"/>
      <c r="M15" s="80">
        <f t="shared" si="38"/>
        <v>0</v>
      </c>
      <c r="N15" s="83"/>
      <c r="O15" s="80">
        <f t="shared" si="39"/>
        <v>0</v>
      </c>
      <c r="P15" s="83"/>
      <c r="Q15" s="80">
        <f t="shared" si="40"/>
        <v>0</v>
      </c>
      <c r="R15" s="83"/>
      <c r="S15" s="80">
        <f t="shared" si="41"/>
        <v>0</v>
      </c>
      <c r="T15" s="83"/>
      <c r="U15" s="80">
        <f t="shared" si="42"/>
        <v>0</v>
      </c>
      <c r="V15" s="83"/>
      <c r="W15" s="80">
        <f t="shared" si="43"/>
        <v>0</v>
      </c>
      <c r="X15" s="83"/>
      <c r="Y15" s="80">
        <f t="shared" si="44"/>
        <v>0</v>
      </c>
      <c r="Z15" s="83"/>
      <c r="AA15" s="80">
        <f t="shared" si="45"/>
        <v>0</v>
      </c>
      <c r="AB15" s="83"/>
      <c r="AC15" s="80">
        <f t="shared" si="46"/>
        <v>0</v>
      </c>
      <c r="AD15" s="83"/>
      <c r="AE15" s="80">
        <f t="shared" si="47"/>
        <v>0</v>
      </c>
      <c r="AF15" s="83"/>
      <c r="AG15" s="80">
        <f t="shared" si="48"/>
        <v>0</v>
      </c>
      <c r="AH15" s="83"/>
      <c r="AI15" s="80">
        <f t="shared" si="49"/>
        <v>0</v>
      </c>
      <c r="AJ15" s="83"/>
      <c r="AK15" s="80">
        <f t="shared" si="50"/>
        <v>0</v>
      </c>
      <c r="AL15" s="83"/>
      <c r="AM15" s="80">
        <f t="shared" si="51"/>
        <v>0</v>
      </c>
      <c r="AN15" s="83"/>
      <c r="AO15" s="80">
        <f t="shared" si="52"/>
        <v>0</v>
      </c>
      <c r="AP15" s="83"/>
      <c r="AQ15" s="80">
        <f t="shared" si="53"/>
        <v>0</v>
      </c>
      <c r="AR15" s="83"/>
      <c r="AS15" s="80">
        <f t="shared" si="54"/>
        <v>0</v>
      </c>
      <c r="AT15" s="83"/>
      <c r="AU15" s="80">
        <f t="shared" si="55"/>
        <v>0</v>
      </c>
      <c r="AV15" s="83"/>
      <c r="AW15" s="80">
        <f t="shared" si="56"/>
        <v>0</v>
      </c>
      <c r="AX15" s="83"/>
      <c r="AY15" s="80">
        <f t="shared" si="57"/>
        <v>0</v>
      </c>
      <c r="AZ15" s="83"/>
      <c r="BA15" s="80">
        <f t="shared" si="58"/>
        <v>0</v>
      </c>
      <c r="BB15" s="83"/>
      <c r="BC15" s="80">
        <f t="shared" si="59"/>
        <v>0</v>
      </c>
      <c r="BD15" s="83"/>
      <c r="BE15" s="80">
        <f t="shared" si="60"/>
        <v>0</v>
      </c>
      <c r="BF15" s="83"/>
      <c r="BG15" s="80">
        <f t="shared" si="61"/>
        <v>0</v>
      </c>
      <c r="BH15" s="83"/>
      <c r="BI15" s="80">
        <f t="shared" si="62"/>
        <v>0</v>
      </c>
      <c r="BJ15" s="83"/>
      <c r="BK15" s="80">
        <f t="shared" si="63"/>
        <v>0</v>
      </c>
      <c r="BL15" s="83"/>
      <c r="BM15" s="49">
        <f t="shared" si="64"/>
        <v>0</v>
      </c>
      <c r="BN15" s="50"/>
      <c r="BO15" s="3"/>
      <c r="BP15" s="1"/>
      <c r="BQ15" s="1"/>
      <c r="BR15" s="1"/>
      <c r="BS15" s="1"/>
    </row>
    <row r="16" spans="1:71">
      <c r="A16" s="24" t="s">
        <v>10</v>
      </c>
      <c r="B16" s="52">
        <v>1.48</v>
      </c>
      <c r="C16" s="82">
        <f t="shared" si="33"/>
        <v>0</v>
      </c>
      <c r="D16" s="83"/>
      <c r="E16" s="80">
        <f t="shared" si="34"/>
        <v>0</v>
      </c>
      <c r="F16" s="83"/>
      <c r="G16" s="80">
        <f t="shared" si="35"/>
        <v>0</v>
      </c>
      <c r="H16" s="83"/>
      <c r="I16" s="80">
        <f t="shared" si="36"/>
        <v>0</v>
      </c>
      <c r="J16" s="83"/>
      <c r="K16" s="80">
        <f t="shared" si="37"/>
        <v>0</v>
      </c>
      <c r="L16" s="83"/>
      <c r="M16" s="80">
        <f t="shared" si="38"/>
        <v>0</v>
      </c>
      <c r="N16" s="83"/>
      <c r="O16" s="80">
        <f t="shared" si="39"/>
        <v>0</v>
      </c>
      <c r="P16" s="83"/>
      <c r="Q16" s="80">
        <f t="shared" si="40"/>
        <v>0</v>
      </c>
      <c r="R16" s="83"/>
      <c r="S16" s="80">
        <f t="shared" si="41"/>
        <v>0</v>
      </c>
      <c r="T16" s="83"/>
      <c r="U16" s="80">
        <f t="shared" si="42"/>
        <v>0</v>
      </c>
      <c r="V16" s="83"/>
      <c r="W16" s="80">
        <f t="shared" si="43"/>
        <v>0</v>
      </c>
      <c r="X16" s="83"/>
      <c r="Y16" s="80">
        <f t="shared" si="44"/>
        <v>0</v>
      </c>
      <c r="Z16" s="83"/>
      <c r="AA16" s="80">
        <f t="shared" si="45"/>
        <v>0</v>
      </c>
      <c r="AB16" s="83"/>
      <c r="AC16" s="80">
        <f t="shared" si="46"/>
        <v>0</v>
      </c>
      <c r="AD16" s="83"/>
      <c r="AE16" s="80">
        <f t="shared" si="47"/>
        <v>0</v>
      </c>
      <c r="AF16" s="83"/>
      <c r="AG16" s="80">
        <f t="shared" si="48"/>
        <v>0</v>
      </c>
      <c r="AH16" s="83"/>
      <c r="AI16" s="80">
        <f t="shared" si="49"/>
        <v>0</v>
      </c>
      <c r="AJ16" s="83"/>
      <c r="AK16" s="80">
        <f t="shared" si="50"/>
        <v>0</v>
      </c>
      <c r="AL16" s="83"/>
      <c r="AM16" s="80">
        <f t="shared" si="51"/>
        <v>0</v>
      </c>
      <c r="AN16" s="83"/>
      <c r="AO16" s="80">
        <f t="shared" si="52"/>
        <v>0</v>
      </c>
      <c r="AP16" s="83"/>
      <c r="AQ16" s="80">
        <f t="shared" si="53"/>
        <v>0</v>
      </c>
      <c r="AR16" s="83"/>
      <c r="AS16" s="80">
        <f t="shared" si="54"/>
        <v>0</v>
      </c>
      <c r="AT16" s="83"/>
      <c r="AU16" s="80">
        <f t="shared" si="55"/>
        <v>0</v>
      </c>
      <c r="AV16" s="83"/>
      <c r="AW16" s="80">
        <f t="shared" si="56"/>
        <v>0</v>
      </c>
      <c r="AX16" s="83"/>
      <c r="AY16" s="80">
        <f t="shared" si="57"/>
        <v>0</v>
      </c>
      <c r="AZ16" s="83"/>
      <c r="BA16" s="80">
        <f t="shared" si="58"/>
        <v>0</v>
      </c>
      <c r="BB16" s="83"/>
      <c r="BC16" s="80">
        <f t="shared" si="59"/>
        <v>0</v>
      </c>
      <c r="BD16" s="83"/>
      <c r="BE16" s="80">
        <f t="shared" si="60"/>
        <v>0</v>
      </c>
      <c r="BF16" s="83"/>
      <c r="BG16" s="80">
        <f t="shared" si="61"/>
        <v>0</v>
      </c>
      <c r="BH16" s="83"/>
      <c r="BI16" s="80">
        <f t="shared" si="62"/>
        <v>0</v>
      </c>
      <c r="BJ16" s="83"/>
      <c r="BK16" s="80">
        <f t="shared" si="63"/>
        <v>0</v>
      </c>
      <c r="BL16" s="83"/>
      <c r="BM16" s="49">
        <f t="shared" si="64"/>
        <v>0</v>
      </c>
      <c r="BN16" s="50"/>
      <c r="BO16" s="3"/>
      <c r="BP16" s="1"/>
      <c r="BQ16" s="1"/>
      <c r="BR16" s="1"/>
      <c r="BS16" s="1"/>
    </row>
    <row r="17" spans="1:71">
      <c r="A17" s="32" t="s">
        <v>11</v>
      </c>
      <c r="B17" s="53">
        <v>0.12</v>
      </c>
      <c r="C17" s="86">
        <f t="shared" si="33"/>
        <v>0</v>
      </c>
      <c r="D17" s="85"/>
      <c r="E17" s="84">
        <f t="shared" si="34"/>
        <v>0</v>
      </c>
      <c r="F17" s="85"/>
      <c r="G17" s="84">
        <f t="shared" si="35"/>
        <v>0</v>
      </c>
      <c r="H17" s="85"/>
      <c r="I17" s="84">
        <f t="shared" si="36"/>
        <v>0</v>
      </c>
      <c r="J17" s="85"/>
      <c r="K17" s="84">
        <f t="shared" si="37"/>
        <v>0</v>
      </c>
      <c r="L17" s="85"/>
      <c r="M17" s="84">
        <f t="shared" si="38"/>
        <v>0</v>
      </c>
      <c r="N17" s="85"/>
      <c r="O17" s="84">
        <f t="shared" si="39"/>
        <v>0</v>
      </c>
      <c r="P17" s="85"/>
      <c r="Q17" s="84">
        <f t="shared" si="40"/>
        <v>0</v>
      </c>
      <c r="R17" s="85"/>
      <c r="S17" s="84">
        <f t="shared" si="41"/>
        <v>0</v>
      </c>
      <c r="T17" s="85"/>
      <c r="U17" s="84">
        <f t="shared" si="42"/>
        <v>0</v>
      </c>
      <c r="V17" s="85"/>
      <c r="W17" s="84">
        <f t="shared" si="43"/>
        <v>0</v>
      </c>
      <c r="X17" s="85"/>
      <c r="Y17" s="84">
        <f t="shared" si="44"/>
        <v>0</v>
      </c>
      <c r="Z17" s="85"/>
      <c r="AA17" s="84">
        <f t="shared" si="45"/>
        <v>0</v>
      </c>
      <c r="AB17" s="85"/>
      <c r="AC17" s="84">
        <f t="shared" si="46"/>
        <v>0</v>
      </c>
      <c r="AD17" s="85"/>
      <c r="AE17" s="84">
        <f t="shared" si="47"/>
        <v>0</v>
      </c>
      <c r="AF17" s="85"/>
      <c r="AG17" s="84">
        <f t="shared" si="48"/>
        <v>0</v>
      </c>
      <c r="AH17" s="85"/>
      <c r="AI17" s="84">
        <f t="shared" si="49"/>
        <v>0</v>
      </c>
      <c r="AJ17" s="85"/>
      <c r="AK17" s="84">
        <f t="shared" si="50"/>
        <v>0</v>
      </c>
      <c r="AL17" s="85"/>
      <c r="AM17" s="84">
        <f t="shared" si="51"/>
        <v>0</v>
      </c>
      <c r="AN17" s="85"/>
      <c r="AO17" s="84">
        <f t="shared" si="52"/>
        <v>0</v>
      </c>
      <c r="AP17" s="85"/>
      <c r="AQ17" s="84">
        <f t="shared" si="53"/>
        <v>0</v>
      </c>
      <c r="AR17" s="85"/>
      <c r="AS17" s="84">
        <f t="shared" si="54"/>
        <v>0</v>
      </c>
      <c r="AT17" s="85"/>
      <c r="AU17" s="84">
        <f t="shared" si="55"/>
        <v>0</v>
      </c>
      <c r="AV17" s="85"/>
      <c r="AW17" s="84">
        <f t="shared" si="56"/>
        <v>0</v>
      </c>
      <c r="AX17" s="85"/>
      <c r="AY17" s="84">
        <f t="shared" si="57"/>
        <v>0</v>
      </c>
      <c r="AZ17" s="85"/>
      <c r="BA17" s="84">
        <f t="shared" si="58"/>
        <v>0</v>
      </c>
      <c r="BB17" s="85"/>
      <c r="BC17" s="84">
        <f t="shared" si="59"/>
        <v>0</v>
      </c>
      <c r="BD17" s="85"/>
      <c r="BE17" s="84">
        <f t="shared" si="60"/>
        <v>0</v>
      </c>
      <c r="BF17" s="85"/>
      <c r="BG17" s="84">
        <f t="shared" si="61"/>
        <v>0</v>
      </c>
      <c r="BH17" s="85"/>
      <c r="BI17" s="80">
        <f t="shared" si="62"/>
        <v>0</v>
      </c>
      <c r="BJ17" s="83"/>
      <c r="BK17" s="80">
        <f t="shared" si="63"/>
        <v>0</v>
      </c>
      <c r="BL17" s="83"/>
      <c r="BM17" s="49">
        <f t="shared" si="64"/>
        <v>0</v>
      </c>
      <c r="BN17" s="50"/>
      <c r="BO17" s="3"/>
      <c r="BP17" s="1"/>
      <c r="BQ17" s="1"/>
      <c r="BR17" s="1"/>
      <c r="BS17" s="1"/>
    </row>
    <row r="18" spans="1:71">
      <c r="A18" s="1"/>
      <c r="B18" s="1"/>
      <c r="C18" s="105">
        <f>SUM(C13:D17)</f>
        <v>0</v>
      </c>
      <c r="D18" s="10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50">
        <f>SUM(BM13:BM17)</f>
        <v>220.00000000000003</v>
      </c>
      <c r="BN18" s="50"/>
      <c r="BO18" s="3"/>
      <c r="BP18" s="1"/>
      <c r="BQ18" s="1"/>
      <c r="BR18" s="1"/>
      <c r="BS18" s="1"/>
    </row>
    <row r="19" spans="1:71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5"/>
      <c r="BN19" s="55"/>
      <c r="BO19" s="55"/>
      <c r="BP19" s="1"/>
      <c r="BQ19" s="1"/>
      <c r="BR19" s="1"/>
      <c r="BS19" s="1"/>
    </row>
    <row r="20" spans="1:7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3"/>
      <c r="BN20" s="3"/>
      <c r="BO20" s="3"/>
      <c r="BP20" s="1"/>
      <c r="BQ20" s="1"/>
      <c r="BR20" s="1"/>
      <c r="BS20" s="1"/>
    </row>
    <row r="21" spans="1:71" ht="15.75" customHeight="1">
      <c r="A21" s="4" t="s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6"/>
      <c r="BO21" s="56"/>
      <c r="BP21" s="1"/>
      <c r="BQ21" s="1"/>
      <c r="BR21" s="1"/>
      <c r="BS21" s="1"/>
    </row>
    <row r="22" spans="1:71" ht="15.75" customHeight="1">
      <c r="A22" s="5"/>
      <c r="B22" s="6" t="s">
        <v>2</v>
      </c>
      <c r="C22" s="92">
        <v>44866</v>
      </c>
      <c r="D22" s="93"/>
      <c r="E22" s="92">
        <v>44867</v>
      </c>
      <c r="F22" s="93"/>
      <c r="G22" s="92">
        <v>44868</v>
      </c>
      <c r="H22" s="93"/>
      <c r="I22" s="92">
        <v>44869</v>
      </c>
      <c r="J22" s="93"/>
      <c r="K22" s="92">
        <v>44870</v>
      </c>
      <c r="L22" s="93"/>
      <c r="M22" s="92">
        <v>44871</v>
      </c>
      <c r="N22" s="93"/>
      <c r="O22" s="92">
        <v>44872</v>
      </c>
      <c r="P22" s="93"/>
      <c r="Q22" s="92">
        <v>44873</v>
      </c>
      <c r="R22" s="93"/>
      <c r="S22" s="92">
        <v>44874</v>
      </c>
      <c r="T22" s="93"/>
      <c r="U22" s="92">
        <v>44875</v>
      </c>
      <c r="V22" s="93"/>
      <c r="W22" s="92">
        <v>44876</v>
      </c>
      <c r="X22" s="93"/>
      <c r="Y22" s="92">
        <v>44877</v>
      </c>
      <c r="Z22" s="93"/>
      <c r="AA22" s="92">
        <v>44878</v>
      </c>
      <c r="AB22" s="93"/>
      <c r="AC22" s="92">
        <v>44879</v>
      </c>
      <c r="AD22" s="93"/>
      <c r="AE22" s="92">
        <v>44880</v>
      </c>
      <c r="AF22" s="93"/>
      <c r="AG22" s="92">
        <v>44881</v>
      </c>
      <c r="AH22" s="93"/>
      <c r="AI22" s="92">
        <v>44882</v>
      </c>
      <c r="AJ22" s="93"/>
      <c r="AK22" s="92">
        <v>44883</v>
      </c>
      <c r="AL22" s="93"/>
      <c r="AM22" s="92">
        <v>44884</v>
      </c>
      <c r="AN22" s="93"/>
      <c r="AO22" s="92">
        <v>44885</v>
      </c>
      <c r="AP22" s="93"/>
      <c r="AQ22" s="92">
        <v>44886</v>
      </c>
      <c r="AR22" s="93"/>
      <c r="AS22" s="92">
        <v>44887</v>
      </c>
      <c r="AT22" s="93"/>
      <c r="AU22" s="92">
        <v>44888</v>
      </c>
      <c r="AV22" s="93"/>
      <c r="AW22" s="92">
        <v>44889</v>
      </c>
      <c r="AX22" s="93"/>
      <c r="AY22" s="92">
        <v>44890</v>
      </c>
      <c r="AZ22" s="93"/>
      <c r="BA22" s="92">
        <v>44891</v>
      </c>
      <c r="BB22" s="93"/>
      <c r="BC22" s="92">
        <v>44892</v>
      </c>
      <c r="BD22" s="93"/>
      <c r="BE22" s="92">
        <v>44893</v>
      </c>
      <c r="BF22" s="93"/>
      <c r="BG22" s="92">
        <v>44894</v>
      </c>
      <c r="BH22" s="93"/>
      <c r="BI22" s="92">
        <v>44895</v>
      </c>
      <c r="BJ22" s="93"/>
      <c r="BK22" s="7" t="s">
        <v>3</v>
      </c>
      <c r="BL22" s="8" t="s">
        <v>4</v>
      </c>
      <c r="BM22" s="8" t="s">
        <v>5</v>
      </c>
      <c r="BN22" s="1"/>
      <c r="BO22" s="1"/>
      <c r="BP22" s="1"/>
      <c r="BQ22" s="1"/>
      <c r="BR22" s="57"/>
      <c r="BS22" s="57"/>
    </row>
    <row r="23" spans="1:71" ht="15.75" customHeight="1">
      <c r="A23" s="47" t="s">
        <v>14</v>
      </c>
      <c r="B23" s="11" t="s">
        <v>7</v>
      </c>
      <c r="C23" s="12">
        <v>600.04999999999995</v>
      </c>
      <c r="D23" s="13">
        <f t="shared" ref="D23:D27" si="65">BL23-C23</f>
        <v>23.950000000000045</v>
      </c>
      <c r="E23" s="16">
        <v>772.97</v>
      </c>
      <c r="F23" s="15">
        <f t="shared" ref="F23:F27" si="66">(BL23+D23)-E23</f>
        <v>-125.01999999999998</v>
      </c>
      <c r="G23" s="16">
        <v>324.88</v>
      </c>
      <c r="H23" s="15">
        <f t="shared" ref="H23:H27" si="67">(BL23+F23)-G23</f>
        <v>174.10000000000002</v>
      </c>
      <c r="I23" s="16">
        <v>587</v>
      </c>
      <c r="J23" s="15">
        <f t="shared" ref="J23:J27" si="68">(BL23+H23)-I23</f>
        <v>211.10000000000002</v>
      </c>
      <c r="K23" s="16">
        <v>589.70000000000005</v>
      </c>
      <c r="L23" s="15">
        <f t="shared" ref="L23:L27" si="69">(BL23+J23)-K23</f>
        <v>245.39999999999998</v>
      </c>
      <c r="M23" s="16">
        <v>385.58</v>
      </c>
      <c r="N23" s="15">
        <f t="shared" ref="N23:N27" si="70">(BL23+L23)-M23</f>
        <v>483.82</v>
      </c>
      <c r="O23" s="16">
        <v>378</v>
      </c>
      <c r="P23" s="15">
        <f t="shared" ref="P23:P27" si="71">(BL23+N23)-O23</f>
        <v>729.81999999999994</v>
      </c>
      <c r="Q23" s="16">
        <v>827.39</v>
      </c>
      <c r="R23" s="15">
        <f t="shared" ref="R23:R27" si="72">(BL23+P23)-Q23</f>
        <v>526.42999999999995</v>
      </c>
      <c r="S23" s="16">
        <v>297.39999999999998</v>
      </c>
      <c r="T23" s="15">
        <f t="shared" ref="T23:T27" si="73">(BL23+R23)-S23</f>
        <v>853.02999999999986</v>
      </c>
      <c r="U23" s="16">
        <v>527.25</v>
      </c>
      <c r="V23" s="15">
        <f t="shared" ref="V23:V27" si="74">(BL23+T23)-U23</f>
        <v>949.77999999999975</v>
      </c>
      <c r="W23" s="16">
        <v>622.04999999999995</v>
      </c>
      <c r="X23" s="15">
        <f t="shared" ref="X23:X27" si="75">(BL23+V23)-W23</f>
        <v>951.72999999999979</v>
      </c>
      <c r="Y23" s="16">
        <v>585.35</v>
      </c>
      <c r="Z23" s="15">
        <f t="shared" ref="Z23:Z27" si="76">(BL23+X23)-Y23</f>
        <v>990.37999999999977</v>
      </c>
      <c r="AA23" s="16">
        <v>375.18</v>
      </c>
      <c r="AB23" s="15">
        <f t="shared" ref="AB23:AB27" si="77">(BL23+Z23)-AA23</f>
        <v>1239.1999999999996</v>
      </c>
      <c r="AC23" s="16">
        <v>523.96</v>
      </c>
      <c r="AD23" s="15">
        <f t="shared" ref="AD23:AD27" si="78">(BL23+AB23)-AC23</f>
        <v>1339.2399999999996</v>
      </c>
      <c r="AE23" s="16">
        <v>559.04</v>
      </c>
      <c r="AF23" s="15">
        <f t="shared" ref="AF23:AF27" si="79">(BL23+AD23)-AE23</f>
        <v>1404.1999999999996</v>
      </c>
      <c r="AG23" s="16">
        <v>450.85</v>
      </c>
      <c r="AH23" s="15">
        <f t="shared" ref="AH23:AH27" si="80">(BL23+AF23)-AG23</f>
        <v>1577.3499999999995</v>
      </c>
      <c r="AI23" s="16">
        <v>571.74</v>
      </c>
      <c r="AJ23" s="15">
        <f t="shared" ref="AJ23:AJ27" si="81">(BL23+AH23)-AI23</f>
        <v>1629.6099999999994</v>
      </c>
      <c r="AK23" s="16">
        <v>563.17999999999995</v>
      </c>
      <c r="AL23" s="15">
        <f t="shared" ref="AL23:AL27" si="82">(BL23+AJ23)-AK23</f>
        <v>1690.4299999999998</v>
      </c>
      <c r="AM23" s="16">
        <v>542.79999999999995</v>
      </c>
      <c r="AN23" s="15">
        <f t="shared" ref="AN23:AN27" si="83">(BL23+AL23)-AM23</f>
        <v>1771.6299999999999</v>
      </c>
      <c r="AO23" s="16">
        <v>635.66</v>
      </c>
      <c r="AP23" s="15">
        <f t="shared" ref="AP23:AP27" si="84">(BL23+AN23)-AO23</f>
        <v>1759.9700000000003</v>
      </c>
      <c r="AQ23" s="16">
        <v>366.28</v>
      </c>
      <c r="AR23" s="15">
        <f t="shared" ref="AR23:AR27" si="85">(BL23+AP23)-AQ23</f>
        <v>2017.6900000000003</v>
      </c>
      <c r="AS23" s="16">
        <v>569.85</v>
      </c>
      <c r="AT23" s="15">
        <f t="shared" ref="AT23:AT27" si="86">(BL23+AR23)-AS23</f>
        <v>2071.8400000000006</v>
      </c>
      <c r="AU23" s="16">
        <v>551.25</v>
      </c>
      <c r="AV23" s="15">
        <f t="shared" ref="AV23:AV27" si="87">(BL23+AT23)-AU23</f>
        <v>2144.5900000000006</v>
      </c>
      <c r="AW23" s="16">
        <v>492.2</v>
      </c>
      <c r="AX23" s="15">
        <f t="shared" ref="AX23:AX27" si="88">(BL23+AV23)-AW23</f>
        <v>2276.3900000000008</v>
      </c>
      <c r="AY23" s="16">
        <v>476.62</v>
      </c>
      <c r="AZ23" s="15">
        <f t="shared" ref="AZ23:AZ27" si="89">(BL23+AX23)-AV23</f>
        <v>755.80000000000018</v>
      </c>
      <c r="BA23" s="16">
        <v>484.51</v>
      </c>
      <c r="BB23" s="15">
        <f t="shared" ref="BB23:BB27" si="90">(BL23+AZ23)-BA23</f>
        <v>895.29000000000019</v>
      </c>
      <c r="BC23" s="16">
        <v>383.46</v>
      </c>
      <c r="BD23" s="15">
        <f t="shared" ref="BD23:BD27" si="91">(BL23+BB23)-BC23</f>
        <v>1135.8300000000002</v>
      </c>
      <c r="BE23" s="16">
        <v>486.9</v>
      </c>
      <c r="BF23" s="15">
        <f t="shared" ref="BF23:BF27" si="92">(BL23+BD23)-BE23</f>
        <v>1272.9300000000003</v>
      </c>
      <c r="BG23" s="16">
        <v>628.28</v>
      </c>
      <c r="BH23" s="17">
        <f t="shared" ref="BH23:BH27" si="93">(BL23+BF23)-BG23</f>
        <v>1268.6500000000003</v>
      </c>
      <c r="BI23" s="58">
        <v>488.06</v>
      </c>
      <c r="BJ23" s="19">
        <f t="shared" ref="BJ23:BJ27" si="94">(BL23+BH23)-BI23</f>
        <v>1404.5900000000004</v>
      </c>
      <c r="BK23" s="22">
        <f t="shared" ref="BK23:BK27" si="95">SUM(C23+E23+G23+I23+K23+M23+O23+Q23+S23+U23+W23+Y23+AA23+AC23+AE23+AG23+AI23+AK23+AM23+AO23+AQ23+AS23+AU23+AW23+AY23+BA23+BC23+BE23+BG23+BI23)</f>
        <v>15647.440000000002</v>
      </c>
      <c r="BL23" s="23">
        <f>18720/30</f>
        <v>624</v>
      </c>
      <c r="BM23" s="23">
        <f>18700-BK23</f>
        <v>3052.5599999999977</v>
      </c>
      <c r="BN23" s="1"/>
      <c r="BO23" s="1"/>
      <c r="BP23" s="1"/>
      <c r="BQ23" s="1"/>
      <c r="BR23" s="57"/>
      <c r="BS23" s="57"/>
    </row>
    <row r="24" spans="1:71" ht="15.75" customHeight="1">
      <c r="A24" s="24" t="s">
        <v>8</v>
      </c>
      <c r="B24" s="25" t="s">
        <v>7</v>
      </c>
      <c r="C24" s="26"/>
      <c r="D24" s="13">
        <f t="shared" si="65"/>
        <v>11.666666666666666</v>
      </c>
      <c r="E24" s="27"/>
      <c r="F24" s="15">
        <f t="shared" si="66"/>
        <v>23.333333333333332</v>
      </c>
      <c r="G24" s="27"/>
      <c r="H24" s="15">
        <f t="shared" si="67"/>
        <v>35</v>
      </c>
      <c r="I24" s="27"/>
      <c r="J24" s="15">
        <f t="shared" si="68"/>
        <v>46.666666666666664</v>
      </c>
      <c r="K24" s="27"/>
      <c r="L24" s="15">
        <f t="shared" si="69"/>
        <v>58.333333333333329</v>
      </c>
      <c r="M24" s="27"/>
      <c r="N24" s="15">
        <f t="shared" si="70"/>
        <v>70</v>
      </c>
      <c r="O24" s="59">
        <v>4</v>
      </c>
      <c r="P24" s="15">
        <f t="shared" si="71"/>
        <v>77.666666666666671</v>
      </c>
      <c r="Q24" s="27"/>
      <c r="R24" s="15">
        <f t="shared" si="72"/>
        <v>89.333333333333343</v>
      </c>
      <c r="S24" s="27"/>
      <c r="T24" s="15">
        <f t="shared" si="73"/>
        <v>101.00000000000001</v>
      </c>
      <c r="U24" s="27"/>
      <c r="V24" s="15">
        <f t="shared" si="74"/>
        <v>112.66666666666669</v>
      </c>
      <c r="W24" s="27"/>
      <c r="X24" s="15">
        <f t="shared" si="75"/>
        <v>124.33333333333336</v>
      </c>
      <c r="Y24" s="27"/>
      <c r="Z24" s="15">
        <f t="shared" si="76"/>
        <v>136.00000000000003</v>
      </c>
      <c r="AA24" s="27"/>
      <c r="AB24" s="15">
        <f t="shared" si="77"/>
        <v>147.66666666666669</v>
      </c>
      <c r="AC24" s="27"/>
      <c r="AD24" s="15">
        <f t="shared" si="78"/>
        <v>159.33333333333334</v>
      </c>
      <c r="AE24" s="27"/>
      <c r="AF24" s="15">
        <f t="shared" si="79"/>
        <v>171</v>
      </c>
      <c r="AG24" s="27"/>
      <c r="AH24" s="15">
        <f t="shared" si="80"/>
        <v>182.66666666666666</v>
      </c>
      <c r="AI24" s="27"/>
      <c r="AJ24" s="15">
        <f t="shared" si="81"/>
        <v>194.33333333333331</v>
      </c>
      <c r="AK24" s="27"/>
      <c r="AL24" s="15">
        <f t="shared" si="82"/>
        <v>205.99999999999997</v>
      </c>
      <c r="AM24" s="27"/>
      <c r="AN24" s="15">
        <f t="shared" si="83"/>
        <v>217.66666666666663</v>
      </c>
      <c r="AO24" s="27"/>
      <c r="AP24" s="15">
        <f t="shared" si="84"/>
        <v>229.33333333333329</v>
      </c>
      <c r="AQ24" s="27"/>
      <c r="AR24" s="15">
        <f t="shared" si="85"/>
        <v>240.99999999999994</v>
      </c>
      <c r="AS24" s="27"/>
      <c r="AT24" s="15">
        <f t="shared" si="86"/>
        <v>252.6666666666666</v>
      </c>
      <c r="AU24" s="27"/>
      <c r="AV24" s="15">
        <f t="shared" si="87"/>
        <v>264.33333333333326</v>
      </c>
      <c r="AW24" s="27"/>
      <c r="AX24" s="15">
        <f t="shared" si="88"/>
        <v>275.99999999999994</v>
      </c>
      <c r="AY24" s="27"/>
      <c r="AZ24" s="15">
        <f t="shared" si="89"/>
        <v>23.333333333333371</v>
      </c>
      <c r="BA24" s="27"/>
      <c r="BB24" s="15">
        <f t="shared" si="90"/>
        <v>35.000000000000036</v>
      </c>
      <c r="BC24" s="27"/>
      <c r="BD24" s="15">
        <f t="shared" si="91"/>
        <v>46.6666666666667</v>
      </c>
      <c r="BE24" s="27"/>
      <c r="BF24" s="15">
        <f t="shared" si="92"/>
        <v>58.333333333333364</v>
      </c>
      <c r="BG24" s="27"/>
      <c r="BH24" s="17">
        <f t="shared" si="93"/>
        <v>70.000000000000028</v>
      </c>
      <c r="BI24" s="28"/>
      <c r="BJ24" s="19">
        <f t="shared" si="94"/>
        <v>81.6666666666667</v>
      </c>
      <c r="BK24" s="22">
        <f t="shared" si="95"/>
        <v>4</v>
      </c>
      <c r="BL24" s="31">
        <f>350/30</f>
        <v>11.666666666666666</v>
      </c>
      <c r="BM24" s="31">
        <f>350-BK24</f>
        <v>346</v>
      </c>
      <c r="BN24" s="1"/>
      <c r="BO24" s="1"/>
      <c r="BP24" s="1"/>
      <c r="BQ24" s="1"/>
      <c r="BR24" s="57"/>
      <c r="BS24" s="57"/>
    </row>
    <row r="25" spans="1:71" ht="15.75" customHeight="1">
      <c r="A25" s="24" t="s">
        <v>9</v>
      </c>
      <c r="B25" s="25" t="s">
        <v>7</v>
      </c>
      <c r="C25" s="26"/>
      <c r="D25" s="13">
        <f t="shared" si="65"/>
        <v>6.666666666666667</v>
      </c>
      <c r="E25" s="27"/>
      <c r="F25" s="15">
        <f t="shared" si="66"/>
        <v>13.333333333333334</v>
      </c>
      <c r="G25" s="27"/>
      <c r="H25" s="15">
        <f t="shared" si="67"/>
        <v>20</v>
      </c>
      <c r="I25" s="27"/>
      <c r="J25" s="15">
        <f t="shared" si="68"/>
        <v>26.666666666666668</v>
      </c>
      <c r="K25" s="27"/>
      <c r="L25" s="15">
        <f t="shared" si="69"/>
        <v>33.333333333333336</v>
      </c>
      <c r="M25" s="27"/>
      <c r="N25" s="15">
        <f t="shared" si="70"/>
        <v>40</v>
      </c>
      <c r="O25" s="27"/>
      <c r="P25" s="15">
        <f t="shared" si="71"/>
        <v>46.666666666666664</v>
      </c>
      <c r="Q25" s="27"/>
      <c r="R25" s="15">
        <f t="shared" si="72"/>
        <v>53.333333333333329</v>
      </c>
      <c r="S25" s="27"/>
      <c r="T25" s="15">
        <f t="shared" si="73"/>
        <v>59.999999999999993</v>
      </c>
      <c r="U25" s="27"/>
      <c r="V25" s="15">
        <f t="shared" si="74"/>
        <v>66.666666666666657</v>
      </c>
      <c r="W25" s="27"/>
      <c r="X25" s="15">
        <f t="shared" si="75"/>
        <v>73.333333333333329</v>
      </c>
      <c r="Y25" s="27"/>
      <c r="Z25" s="15">
        <f t="shared" si="76"/>
        <v>80</v>
      </c>
      <c r="AA25" s="27"/>
      <c r="AB25" s="15">
        <f t="shared" si="77"/>
        <v>86.666666666666671</v>
      </c>
      <c r="AC25" s="27"/>
      <c r="AD25" s="15">
        <f t="shared" si="78"/>
        <v>93.333333333333343</v>
      </c>
      <c r="AE25" s="27"/>
      <c r="AF25" s="15">
        <f t="shared" si="79"/>
        <v>100.00000000000001</v>
      </c>
      <c r="AG25" s="27"/>
      <c r="AH25" s="15">
        <f t="shared" si="80"/>
        <v>106.66666666666669</v>
      </c>
      <c r="AI25" s="27"/>
      <c r="AJ25" s="15">
        <f t="shared" si="81"/>
        <v>113.33333333333336</v>
      </c>
      <c r="AK25" s="27"/>
      <c r="AL25" s="15">
        <f t="shared" si="82"/>
        <v>120.00000000000003</v>
      </c>
      <c r="AM25" s="27"/>
      <c r="AN25" s="15">
        <f t="shared" si="83"/>
        <v>126.6666666666667</v>
      </c>
      <c r="AO25" s="27"/>
      <c r="AP25" s="15">
        <f t="shared" si="84"/>
        <v>133.33333333333337</v>
      </c>
      <c r="AQ25" s="27"/>
      <c r="AR25" s="15">
        <f t="shared" si="85"/>
        <v>140.00000000000003</v>
      </c>
      <c r="AS25" s="27"/>
      <c r="AT25" s="15">
        <f t="shared" si="86"/>
        <v>146.66666666666669</v>
      </c>
      <c r="AU25" s="27"/>
      <c r="AV25" s="15">
        <f t="shared" si="87"/>
        <v>153.33333333333334</v>
      </c>
      <c r="AW25" s="27"/>
      <c r="AX25" s="15">
        <f t="shared" si="88"/>
        <v>160</v>
      </c>
      <c r="AY25" s="27"/>
      <c r="AZ25" s="15">
        <f t="shared" si="89"/>
        <v>13.333333333333314</v>
      </c>
      <c r="BA25" s="27"/>
      <c r="BB25" s="15">
        <f t="shared" si="90"/>
        <v>19.999999999999982</v>
      </c>
      <c r="BC25" s="27"/>
      <c r="BD25" s="15">
        <f t="shared" si="91"/>
        <v>26.66666666666665</v>
      </c>
      <c r="BE25" s="27"/>
      <c r="BF25" s="15">
        <f t="shared" si="92"/>
        <v>33.333333333333314</v>
      </c>
      <c r="BG25" s="27"/>
      <c r="BH25" s="17">
        <f t="shared" si="93"/>
        <v>39.999999999999979</v>
      </c>
      <c r="BI25" s="60">
        <v>377.28</v>
      </c>
      <c r="BJ25" s="19">
        <f t="shared" si="94"/>
        <v>-330.61333333333334</v>
      </c>
      <c r="BK25" s="22">
        <f t="shared" si="95"/>
        <v>377.28</v>
      </c>
      <c r="BL25" s="31">
        <f>200/30</f>
        <v>6.666666666666667</v>
      </c>
      <c r="BM25" s="31">
        <f>200-BK25</f>
        <v>-177.27999999999997</v>
      </c>
      <c r="BN25" s="1"/>
      <c r="BO25" s="1"/>
      <c r="BP25" s="1"/>
      <c r="BQ25" s="1"/>
      <c r="BR25" s="57"/>
      <c r="BS25" s="57"/>
    </row>
    <row r="26" spans="1:71" ht="15.75" customHeight="1">
      <c r="A26" s="24" t="s">
        <v>10</v>
      </c>
      <c r="B26" s="25" t="s">
        <v>7</v>
      </c>
      <c r="C26" s="26"/>
      <c r="D26" s="13">
        <f t="shared" si="65"/>
        <v>0.1</v>
      </c>
      <c r="E26" s="27"/>
      <c r="F26" s="15">
        <f t="shared" si="66"/>
        <v>0.2</v>
      </c>
      <c r="G26" s="27"/>
      <c r="H26" s="15">
        <f t="shared" si="67"/>
        <v>0.30000000000000004</v>
      </c>
      <c r="I26" s="27"/>
      <c r="J26" s="15">
        <f t="shared" si="68"/>
        <v>0.4</v>
      </c>
      <c r="K26" s="27"/>
      <c r="L26" s="15">
        <f t="shared" si="69"/>
        <v>0.5</v>
      </c>
      <c r="M26" s="27"/>
      <c r="N26" s="15">
        <f t="shared" si="70"/>
        <v>0.6</v>
      </c>
      <c r="O26" s="27"/>
      <c r="P26" s="15">
        <f t="shared" si="71"/>
        <v>0.7</v>
      </c>
      <c r="Q26" s="27"/>
      <c r="R26" s="15">
        <f t="shared" si="72"/>
        <v>0.79999999999999993</v>
      </c>
      <c r="S26" s="27"/>
      <c r="T26" s="15">
        <f t="shared" si="73"/>
        <v>0.89999999999999991</v>
      </c>
      <c r="U26" s="27"/>
      <c r="V26" s="15">
        <f t="shared" si="74"/>
        <v>0.99999999999999989</v>
      </c>
      <c r="W26" s="27"/>
      <c r="X26" s="15">
        <f t="shared" si="75"/>
        <v>1.0999999999999999</v>
      </c>
      <c r="Y26" s="27"/>
      <c r="Z26" s="15">
        <f t="shared" si="76"/>
        <v>1.2</v>
      </c>
      <c r="AA26" s="27"/>
      <c r="AB26" s="15">
        <f t="shared" si="77"/>
        <v>1.3</v>
      </c>
      <c r="AC26" s="27"/>
      <c r="AD26" s="15">
        <f t="shared" si="78"/>
        <v>1.4000000000000001</v>
      </c>
      <c r="AE26" s="27"/>
      <c r="AF26" s="15">
        <f t="shared" si="79"/>
        <v>1.5000000000000002</v>
      </c>
      <c r="AG26" s="27"/>
      <c r="AH26" s="15">
        <f t="shared" si="80"/>
        <v>1.6000000000000003</v>
      </c>
      <c r="AI26" s="27"/>
      <c r="AJ26" s="15">
        <f t="shared" si="81"/>
        <v>1.7000000000000004</v>
      </c>
      <c r="AK26" s="27"/>
      <c r="AL26" s="15">
        <f t="shared" si="82"/>
        <v>1.8000000000000005</v>
      </c>
      <c r="AM26" s="27"/>
      <c r="AN26" s="15">
        <f t="shared" si="83"/>
        <v>1.9000000000000006</v>
      </c>
      <c r="AO26" s="27"/>
      <c r="AP26" s="15">
        <f t="shared" si="84"/>
        <v>2.0000000000000004</v>
      </c>
      <c r="AQ26" s="27"/>
      <c r="AR26" s="15">
        <f t="shared" si="85"/>
        <v>2.1000000000000005</v>
      </c>
      <c r="AS26" s="27"/>
      <c r="AT26" s="15">
        <f t="shared" si="86"/>
        <v>2.2000000000000006</v>
      </c>
      <c r="AU26" s="27"/>
      <c r="AV26" s="15">
        <f t="shared" si="87"/>
        <v>2.3000000000000007</v>
      </c>
      <c r="AW26" s="27"/>
      <c r="AX26" s="15">
        <f t="shared" si="88"/>
        <v>2.4000000000000008</v>
      </c>
      <c r="AY26" s="27"/>
      <c r="AZ26" s="15">
        <f t="shared" si="89"/>
        <v>0.20000000000000018</v>
      </c>
      <c r="BA26" s="27"/>
      <c r="BB26" s="15">
        <f t="shared" si="90"/>
        <v>0.30000000000000016</v>
      </c>
      <c r="BC26" s="27"/>
      <c r="BD26" s="15">
        <f t="shared" si="91"/>
        <v>0.40000000000000013</v>
      </c>
      <c r="BE26" s="27"/>
      <c r="BF26" s="15">
        <f t="shared" si="92"/>
        <v>0.50000000000000011</v>
      </c>
      <c r="BG26" s="27"/>
      <c r="BH26" s="17">
        <f t="shared" si="93"/>
        <v>0.60000000000000009</v>
      </c>
      <c r="BI26" s="28"/>
      <c r="BJ26" s="19">
        <f t="shared" si="94"/>
        <v>0.70000000000000007</v>
      </c>
      <c r="BK26" s="22">
        <f t="shared" si="95"/>
        <v>0</v>
      </c>
      <c r="BL26" s="31">
        <f>3/30</f>
        <v>0.1</v>
      </c>
      <c r="BM26" s="31">
        <f>3-BK26</f>
        <v>3</v>
      </c>
      <c r="BN26" s="1"/>
      <c r="BO26" s="1"/>
      <c r="BP26" s="1"/>
      <c r="BQ26" s="1"/>
      <c r="BR26" s="57"/>
      <c r="BS26" s="57"/>
    </row>
    <row r="27" spans="1:71" ht="15.75" customHeight="1">
      <c r="A27" s="32" t="s">
        <v>11</v>
      </c>
      <c r="B27" s="33" t="s">
        <v>7</v>
      </c>
      <c r="C27" s="34"/>
      <c r="D27" s="13">
        <f t="shared" si="65"/>
        <v>1</v>
      </c>
      <c r="E27" s="36"/>
      <c r="F27" s="15">
        <f t="shared" si="66"/>
        <v>2</v>
      </c>
      <c r="G27" s="36"/>
      <c r="H27" s="15">
        <f t="shared" si="67"/>
        <v>3</v>
      </c>
      <c r="I27" s="36"/>
      <c r="J27" s="15">
        <f t="shared" si="68"/>
        <v>4</v>
      </c>
      <c r="K27" s="36"/>
      <c r="L27" s="15">
        <f t="shared" si="69"/>
        <v>5</v>
      </c>
      <c r="M27" s="36"/>
      <c r="N27" s="15">
        <f t="shared" si="70"/>
        <v>6</v>
      </c>
      <c r="O27" s="36"/>
      <c r="P27" s="15">
        <f t="shared" si="71"/>
        <v>7</v>
      </c>
      <c r="Q27" s="36"/>
      <c r="R27" s="15">
        <f t="shared" si="72"/>
        <v>8</v>
      </c>
      <c r="S27" s="36"/>
      <c r="T27" s="15">
        <f t="shared" si="73"/>
        <v>9</v>
      </c>
      <c r="U27" s="36"/>
      <c r="V27" s="15">
        <f t="shared" si="74"/>
        <v>10</v>
      </c>
      <c r="W27" s="36"/>
      <c r="X27" s="15">
        <f t="shared" si="75"/>
        <v>11</v>
      </c>
      <c r="Y27" s="36"/>
      <c r="Z27" s="15">
        <f t="shared" si="76"/>
        <v>12</v>
      </c>
      <c r="AA27" s="36"/>
      <c r="AB27" s="15">
        <f t="shared" si="77"/>
        <v>13</v>
      </c>
      <c r="AC27" s="36"/>
      <c r="AD27" s="15">
        <f t="shared" si="78"/>
        <v>14</v>
      </c>
      <c r="AE27" s="36"/>
      <c r="AF27" s="15">
        <f t="shared" si="79"/>
        <v>15</v>
      </c>
      <c r="AG27" s="36"/>
      <c r="AH27" s="15">
        <f t="shared" si="80"/>
        <v>16</v>
      </c>
      <c r="AI27" s="36"/>
      <c r="AJ27" s="15">
        <f t="shared" si="81"/>
        <v>17</v>
      </c>
      <c r="AK27" s="36"/>
      <c r="AL27" s="15">
        <f t="shared" si="82"/>
        <v>18</v>
      </c>
      <c r="AM27" s="36"/>
      <c r="AN27" s="15">
        <f t="shared" si="83"/>
        <v>19</v>
      </c>
      <c r="AO27" s="36"/>
      <c r="AP27" s="15">
        <f t="shared" si="84"/>
        <v>20</v>
      </c>
      <c r="AQ27" s="36"/>
      <c r="AR27" s="15">
        <f t="shared" si="85"/>
        <v>21</v>
      </c>
      <c r="AS27" s="36"/>
      <c r="AT27" s="15">
        <f t="shared" si="86"/>
        <v>22</v>
      </c>
      <c r="AU27" s="36"/>
      <c r="AV27" s="15">
        <f t="shared" si="87"/>
        <v>23</v>
      </c>
      <c r="AW27" s="36"/>
      <c r="AX27" s="15">
        <f t="shared" si="88"/>
        <v>24</v>
      </c>
      <c r="AY27" s="36"/>
      <c r="AZ27" s="15">
        <f t="shared" si="89"/>
        <v>2</v>
      </c>
      <c r="BA27" s="36"/>
      <c r="BB27" s="15">
        <f t="shared" si="90"/>
        <v>3</v>
      </c>
      <c r="BC27" s="36"/>
      <c r="BD27" s="15">
        <f t="shared" si="91"/>
        <v>4</v>
      </c>
      <c r="BE27" s="36"/>
      <c r="BF27" s="15">
        <f t="shared" si="92"/>
        <v>5</v>
      </c>
      <c r="BG27" s="36"/>
      <c r="BH27" s="17">
        <f t="shared" si="93"/>
        <v>6</v>
      </c>
      <c r="BI27" s="39"/>
      <c r="BJ27" s="19">
        <f t="shared" si="94"/>
        <v>7</v>
      </c>
      <c r="BK27" s="22">
        <f t="shared" si="95"/>
        <v>0</v>
      </c>
      <c r="BL27" s="44">
        <f>30/30</f>
        <v>1</v>
      </c>
      <c r="BM27" s="44">
        <f>30-BK27</f>
        <v>30</v>
      </c>
      <c r="BN27" s="1"/>
      <c r="BO27" s="1"/>
      <c r="BP27" s="1"/>
      <c r="BQ27" s="1"/>
      <c r="BR27" s="57"/>
      <c r="BS27" s="57"/>
    </row>
    <row r="28" spans="1:71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3"/>
      <c r="BN28" s="3"/>
      <c r="BO28" s="3"/>
      <c r="BP28" s="1"/>
      <c r="BQ28" s="1"/>
      <c r="BR28" s="1"/>
      <c r="BS28" s="1"/>
    </row>
    <row r="29" spans="1:71" ht="15.75" customHeight="1">
      <c r="A29" s="4" t="s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56"/>
      <c r="BM29" s="56"/>
      <c r="BN29" s="2"/>
      <c r="BO29" s="2"/>
      <c r="BP29" s="1"/>
      <c r="BQ29" s="1"/>
      <c r="BR29" s="1"/>
      <c r="BS29" s="1"/>
    </row>
    <row r="30" spans="1:71" ht="15.75" customHeight="1">
      <c r="A30" s="5"/>
      <c r="B30" s="46" t="s">
        <v>13</v>
      </c>
      <c r="C30" s="97">
        <v>44866</v>
      </c>
      <c r="D30" s="93"/>
      <c r="E30" s="97">
        <v>44867</v>
      </c>
      <c r="F30" s="93"/>
      <c r="G30" s="97">
        <v>44868</v>
      </c>
      <c r="H30" s="93"/>
      <c r="I30" s="97">
        <v>44869</v>
      </c>
      <c r="J30" s="93"/>
      <c r="K30" s="97">
        <v>44870</v>
      </c>
      <c r="L30" s="93"/>
      <c r="M30" s="97">
        <v>44871</v>
      </c>
      <c r="N30" s="93"/>
      <c r="O30" s="97">
        <v>44872</v>
      </c>
      <c r="P30" s="93"/>
      <c r="Q30" s="97">
        <v>44873</v>
      </c>
      <c r="R30" s="93"/>
      <c r="S30" s="97">
        <v>44874</v>
      </c>
      <c r="T30" s="93"/>
      <c r="U30" s="97">
        <v>44875</v>
      </c>
      <c r="V30" s="93"/>
      <c r="W30" s="97">
        <v>44876</v>
      </c>
      <c r="X30" s="93"/>
      <c r="Y30" s="97">
        <v>44877</v>
      </c>
      <c r="Z30" s="93"/>
      <c r="AA30" s="97">
        <v>44878</v>
      </c>
      <c r="AB30" s="93"/>
      <c r="AC30" s="97">
        <v>44879</v>
      </c>
      <c r="AD30" s="93"/>
      <c r="AE30" s="97">
        <v>44880</v>
      </c>
      <c r="AF30" s="93"/>
      <c r="AG30" s="97">
        <v>44881</v>
      </c>
      <c r="AH30" s="93"/>
      <c r="AI30" s="97">
        <v>44882</v>
      </c>
      <c r="AJ30" s="93"/>
      <c r="AK30" s="97">
        <v>44883</v>
      </c>
      <c r="AL30" s="93"/>
      <c r="AM30" s="97">
        <v>44884</v>
      </c>
      <c r="AN30" s="93"/>
      <c r="AO30" s="97">
        <v>44885</v>
      </c>
      <c r="AP30" s="93"/>
      <c r="AQ30" s="97">
        <v>44886</v>
      </c>
      <c r="AR30" s="93"/>
      <c r="AS30" s="97">
        <v>44887</v>
      </c>
      <c r="AT30" s="93"/>
      <c r="AU30" s="97">
        <v>44888</v>
      </c>
      <c r="AV30" s="93"/>
      <c r="AW30" s="97">
        <v>44889</v>
      </c>
      <c r="AX30" s="93"/>
      <c r="AY30" s="97">
        <v>44890</v>
      </c>
      <c r="AZ30" s="93"/>
      <c r="BA30" s="97">
        <v>44891</v>
      </c>
      <c r="BB30" s="93"/>
      <c r="BC30" s="97">
        <v>44892</v>
      </c>
      <c r="BD30" s="93"/>
      <c r="BE30" s="97">
        <v>44893</v>
      </c>
      <c r="BF30" s="93"/>
      <c r="BG30" s="97">
        <v>44894</v>
      </c>
      <c r="BH30" s="93"/>
      <c r="BI30" s="103">
        <v>44895</v>
      </c>
      <c r="BJ30" s="104"/>
      <c r="BK30" s="8" t="s">
        <v>3</v>
      </c>
      <c r="BL30" s="3"/>
      <c r="BM30" s="3"/>
      <c r="BN30" s="1"/>
      <c r="BO30" s="1"/>
      <c r="BP30" s="1"/>
      <c r="BQ30" s="1"/>
      <c r="BR30" s="57"/>
      <c r="BS30" s="57"/>
    </row>
    <row r="31" spans="1:71" ht="15.75" customHeight="1">
      <c r="A31" s="47" t="s">
        <v>14</v>
      </c>
      <c r="B31" s="48">
        <v>1.1000000000000001</v>
      </c>
      <c r="C31" s="86">
        <f t="shared" ref="C31:C35" si="96">C23*B31</f>
        <v>660.05499999999995</v>
      </c>
      <c r="D31" s="85"/>
      <c r="E31" s="84">
        <f t="shared" ref="E31:E35" si="97">E23*B31</f>
        <v>850.26700000000005</v>
      </c>
      <c r="F31" s="85"/>
      <c r="G31" s="84">
        <f t="shared" ref="G31:G35" si="98">G23*B31</f>
        <v>357.36800000000005</v>
      </c>
      <c r="H31" s="85"/>
      <c r="I31" s="84">
        <f t="shared" ref="I31:I35" si="99">I23*B31</f>
        <v>645.70000000000005</v>
      </c>
      <c r="J31" s="85"/>
      <c r="K31" s="84">
        <f t="shared" ref="K31:K35" si="100">K23*B31</f>
        <v>648.67000000000007</v>
      </c>
      <c r="L31" s="85"/>
      <c r="M31" s="101">
        <f t="shared" ref="M31:M35" si="101">M23*B31</f>
        <v>424.13800000000003</v>
      </c>
      <c r="N31" s="102"/>
      <c r="O31" s="84">
        <f t="shared" ref="O31:O35" si="102">O23*B31</f>
        <v>415.8</v>
      </c>
      <c r="P31" s="85"/>
      <c r="Q31" s="84">
        <f t="shared" ref="Q31:Q35" si="103">Q23*B31</f>
        <v>910.12900000000002</v>
      </c>
      <c r="R31" s="85"/>
      <c r="S31" s="84">
        <f t="shared" ref="S31:S35" si="104">S23*B31</f>
        <v>327.14</v>
      </c>
      <c r="T31" s="85"/>
      <c r="U31" s="84">
        <f t="shared" ref="U31:U35" si="105">U23*B31</f>
        <v>579.97500000000002</v>
      </c>
      <c r="V31" s="85"/>
      <c r="W31" s="84">
        <f t="shared" ref="W31:W35" si="106">W23*B31</f>
        <v>684.255</v>
      </c>
      <c r="X31" s="85"/>
      <c r="Y31" s="84">
        <f t="shared" ref="Y31:Y35" si="107">Y23*B31</f>
        <v>643.8850000000001</v>
      </c>
      <c r="Z31" s="85"/>
      <c r="AA31" s="84">
        <f t="shared" ref="AA31:AA35" si="108">AA23*B31</f>
        <v>412.69800000000004</v>
      </c>
      <c r="AB31" s="85"/>
      <c r="AC31" s="84">
        <f t="shared" ref="AC31:AC35" si="109">AC23*B31</f>
        <v>576.35600000000011</v>
      </c>
      <c r="AD31" s="85"/>
      <c r="AE31" s="84">
        <f t="shared" ref="AE31:AE35" si="110">AE23*B31</f>
        <v>614.94399999999996</v>
      </c>
      <c r="AF31" s="85"/>
      <c r="AG31" s="84">
        <f t="shared" ref="AG31:AG35" si="111">AG23*B31</f>
        <v>495.93500000000006</v>
      </c>
      <c r="AH31" s="85"/>
      <c r="AI31" s="84">
        <f t="shared" ref="AI31:AI35" si="112">AI23*B31</f>
        <v>628.9140000000001</v>
      </c>
      <c r="AJ31" s="85"/>
      <c r="AK31" s="84">
        <f t="shared" ref="AK31:AK35" si="113">AK23*B31</f>
        <v>619.49800000000005</v>
      </c>
      <c r="AL31" s="85"/>
      <c r="AM31" s="84">
        <f t="shared" ref="AM31:AM35" si="114">AM23*B31</f>
        <v>597.08000000000004</v>
      </c>
      <c r="AN31" s="85"/>
      <c r="AO31" s="84">
        <f t="shared" ref="AO31:AO35" si="115">AO23*B31</f>
        <v>699.226</v>
      </c>
      <c r="AP31" s="85"/>
      <c r="AQ31" s="84">
        <f t="shared" ref="AQ31:AQ35" si="116">AQ23*B31</f>
        <v>402.90800000000002</v>
      </c>
      <c r="AR31" s="85"/>
      <c r="AS31" s="84">
        <f t="shared" ref="AS31:AS35" si="117">AS23*B31</f>
        <v>626.83500000000004</v>
      </c>
      <c r="AT31" s="85"/>
      <c r="AU31" s="80">
        <f t="shared" ref="AU31:AU35" si="118">AU23*B31</f>
        <v>606.375</v>
      </c>
      <c r="AV31" s="83"/>
      <c r="AW31" s="80">
        <f t="shared" ref="AW31:AW35" si="119">AW23*B31</f>
        <v>541.42000000000007</v>
      </c>
      <c r="AX31" s="83"/>
      <c r="AY31" s="80">
        <f t="shared" ref="AY31:AY35" si="120">AY23*B31</f>
        <v>524.28200000000004</v>
      </c>
      <c r="AZ31" s="83"/>
      <c r="BA31" s="80">
        <f t="shared" ref="BA31:BA35" si="121">BA23*B31</f>
        <v>532.96100000000001</v>
      </c>
      <c r="BB31" s="83"/>
      <c r="BC31" s="80">
        <f t="shared" ref="BC31:BC35" si="122">BC23*B31</f>
        <v>421.80599999999998</v>
      </c>
      <c r="BD31" s="83"/>
      <c r="BE31" s="80">
        <f t="shared" ref="BE31:BE35" si="123">BE23*B31</f>
        <v>535.59</v>
      </c>
      <c r="BF31" s="83"/>
      <c r="BG31" s="80">
        <f t="shared" ref="BG31:BG35" si="124">BG23*B31</f>
        <v>691.10800000000006</v>
      </c>
      <c r="BH31" s="83"/>
      <c r="BI31" s="80">
        <f t="shared" ref="BI31:BI35" si="125">BI23*B31</f>
        <v>536.8660000000001</v>
      </c>
      <c r="BJ31" s="83"/>
      <c r="BK31" s="61">
        <f t="shared" ref="BK31:BK35" si="126">SUM(C31:BJ31)</f>
        <v>17212.184000000001</v>
      </c>
      <c r="BL31" s="50"/>
      <c r="BM31" s="3"/>
      <c r="BN31" s="1"/>
      <c r="BO31" s="1"/>
      <c r="BP31" s="1"/>
      <c r="BQ31" s="1"/>
      <c r="BR31" s="57"/>
      <c r="BS31" s="57"/>
    </row>
    <row r="32" spans="1:71" ht="15.75" customHeight="1">
      <c r="A32" s="24" t="s">
        <v>8</v>
      </c>
      <c r="B32" s="51">
        <v>1.38</v>
      </c>
      <c r="C32" s="86">
        <f t="shared" si="96"/>
        <v>0</v>
      </c>
      <c r="D32" s="85"/>
      <c r="E32" s="84">
        <f t="shared" si="97"/>
        <v>0</v>
      </c>
      <c r="F32" s="85"/>
      <c r="G32" s="84">
        <f t="shared" si="98"/>
        <v>0</v>
      </c>
      <c r="H32" s="85"/>
      <c r="I32" s="84">
        <f t="shared" si="99"/>
        <v>0</v>
      </c>
      <c r="J32" s="85"/>
      <c r="K32" s="84">
        <f t="shared" si="100"/>
        <v>0</v>
      </c>
      <c r="L32" s="85"/>
      <c r="M32" s="101">
        <f t="shared" si="101"/>
        <v>0</v>
      </c>
      <c r="N32" s="102"/>
      <c r="O32" s="84">
        <f t="shared" si="102"/>
        <v>5.52</v>
      </c>
      <c r="P32" s="85"/>
      <c r="Q32" s="84">
        <f t="shared" si="103"/>
        <v>0</v>
      </c>
      <c r="R32" s="85"/>
      <c r="S32" s="84">
        <f t="shared" si="104"/>
        <v>0</v>
      </c>
      <c r="T32" s="85"/>
      <c r="U32" s="84">
        <f t="shared" si="105"/>
        <v>0</v>
      </c>
      <c r="V32" s="85"/>
      <c r="W32" s="84">
        <f t="shared" si="106"/>
        <v>0</v>
      </c>
      <c r="X32" s="85"/>
      <c r="Y32" s="84">
        <f t="shared" si="107"/>
        <v>0</v>
      </c>
      <c r="Z32" s="85"/>
      <c r="AA32" s="84">
        <f t="shared" si="108"/>
        <v>0</v>
      </c>
      <c r="AB32" s="85"/>
      <c r="AC32" s="84">
        <f t="shared" si="109"/>
        <v>0</v>
      </c>
      <c r="AD32" s="85"/>
      <c r="AE32" s="84">
        <f t="shared" si="110"/>
        <v>0</v>
      </c>
      <c r="AF32" s="85"/>
      <c r="AG32" s="84">
        <f t="shared" si="111"/>
        <v>0</v>
      </c>
      <c r="AH32" s="85"/>
      <c r="AI32" s="84">
        <f t="shared" si="112"/>
        <v>0</v>
      </c>
      <c r="AJ32" s="85"/>
      <c r="AK32" s="84">
        <f t="shared" si="113"/>
        <v>0</v>
      </c>
      <c r="AL32" s="85"/>
      <c r="AM32" s="84">
        <f t="shared" si="114"/>
        <v>0</v>
      </c>
      <c r="AN32" s="85"/>
      <c r="AO32" s="84">
        <f t="shared" si="115"/>
        <v>0</v>
      </c>
      <c r="AP32" s="85"/>
      <c r="AQ32" s="84">
        <f t="shared" si="116"/>
        <v>0</v>
      </c>
      <c r="AR32" s="85"/>
      <c r="AS32" s="84">
        <f t="shared" si="117"/>
        <v>0</v>
      </c>
      <c r="AT32" s="85"/>
      <c r="AU32" s="80">
        <f t="shared" si="118"/>
        <v>0</v>
      </c>
      <c r="AV32" s="83"/>
      <c r="AW32" s="80">
        <f t="shared" si="119"/>
        <v>0</v>
      </c>
      <c r="AX32" s="83"/>
      <c r="AY32" s="80">
        <f t="shared" si="120"/>
        <v>0</v>
      </c>
      <c r="AZ32" s="83"/>
      <c r="BA32" s="80">
        <f t="shared" si="121"/>
        <v>0</v>
      </c>
      <c r="BB32" s="83"/>
      <c r="BC32" s="80">
        <f t="shared" si="122"/>
        <v>0</v>
      </c>
      <c r="BD32" s="83"/>
      <c r="BE32" s="80">
        <f t="shared" si="123"/>
        <v>0</v>
      </c>
      <c r="BF32" s="83"/>
      <c r="BG32" s="80">
        <f t="shared" si="124"/>
        <v>0</v>
      </c>
      <c r="BH32" s="83"/>
      <c r="BI32" s="80">
        <f t="shared" si="125"/>
        <v>0</v>
      </c>
      <c r="BJ32" s="83"/>
      <c r="BK32" s="62">
        <f t="shared" si="126"/>
        <v>5.52</v>
      </c>
      <c r="BL32" s="50"/>
      <c r="BM32" s="3"/>
      <c r="BN32" s="1"/>
      <c r="BO32" s="1"/>
      <c r="BP32" s="1"/>
      <c r="BQ32" s="1"/>
      <c r="BR32" s="57"/>
      <c r="BS32" s="57"/>
    </row>
    <row r="33" spans="1:71" ht="15.75" customHeight="1">
      <c r="A33" s="24" t="s">
        <v>9</v>
      </c>
      <c r="B33" s="51">
        <v>1.78</v>
      </c>
      <c r="C33" s="86">
        <f t="shared" si="96"/>
        <v>0</v>
      </c>
      <c r="D33" s="85"/>
      <c r="E33" s="84">
        <f t="shared" si="97"/>
        <v>0</v>
      </c>
      <c r="F33" s="85"/>
      <c r="G33" s="84">
        <f t="shared" si="98"/>
        <v>0</v>
      </c>
      <c r="H33" s="85"/>
      <c r="I33" s="84">
        <f t="shared" si="99"/>
        <v>0</v>
      </c>
      <c r="J33" s="85"/>
      <c r="K33" s="84">
        <f t="shared" si="100"/>
        <v>0</v>
      </c>
      <c r="L33" s="85"/>
      <c r="M33" s="101">
        <f t="shared" si="101"/>
        <v>0</v>
      </c>
      <c r="N33" s="102"/>
      <c r="O33" s="84">
        <f t="shared" si="102"/>
        <v>0</v>
      </c>
      <c r="P33" s="85"/>
      <c r="Q33" s="84">
        <f t="shared" si="103"/>
        <v>0</v>
      </c>
      <c r="R33" s="85"/>
      <c r="S33" s="84">
        <f t="shared" si="104"/>
        <v>0</v>
      </c>
      <c r="T33" s="85"/>
      <c r="U33" s="84">
        <f t="shared" si="105"/>
        <v>0</v>
      </c>
      <c r="V33" s="85"/>
      <c r="W33" s="84">
        <f t="shared" si="106"/>
        <v>0</v>
      </c>
      <c r="X33" s="85"/>
      <c r="Y33" s="84">
        <f t="shared" si="107"/>
        <v>0</v>
      </c>
      <c r="Z33" s="85"/>
      <c r="AA33" s="84">
        <f t="shared" si="108"/>
        <v>0</v>
      </c>
      <c r="AB33" s="85"/>
      <c r="AC33" s="84">
        <f t="shared" si="109"/>
        <v>0</v>
      </c>
      <c r="AD33" s="85"/>
      <c r="AE33" s="84">
        <f t="shared" si="110"/>
        <v>0</v>
      </c>
      <c r="AF33" s="85"/>
      <c r="AG33" s="84">
        <f t="shared" si="111"/>
        <v>0</v>
      </c>
      <c r="AH33" s="85"/>
      <c r="AI33" s="84">
        <f t="shared" si="112"/>
        <v>0</v>
      </c>
      <c r="AJ33" s="85"/>
      <c r="AK33" s="84">
        <f t="shared" si="113"/>
        <v>0</v>
      </c>
      <c r="AL33" s="85"/>
      <c r="AM33" s="84">
        <f t="shared" si="114"/>
        <v>0</v>
      </c>
      <c r="AN33" s="85"/>
      <c r="AO33" s="84">
        <f t="shared" si="115"/>
        <v>0</v>
      </c>
      <c r="AP33" s="85"/>
      <c r="AQ33" s="84">
        <f t="shared" si="116"/>
        <v>0</v>
      </c>
      <c r="AR33" s="85"/>
      <c r="AS33" s="84">
        <f t="shared" si="117"/>
        <v>0</v>
      </c>
      <c r="AT33" s="85"/>
      <c r="AU33" s="80">
        <f t="shared" si="118"/>
        <v>0</v>
      </c>
      <c r="AV33" s="83"/>
      <c r="AW33" s="80">
        <f t="shared" si="119"/>
        <v>0</v>
      </c>
      <c r="AX33" s="83"/>
      <c r="AY33" s="80">
        <f t="shared" si="120"/>
        <v>0</v>
      </c>
      <c r="AZ33" s="83"/>
      <c r="BA33" s="80">
        <f t="shared" si="121"/>
        <v>0</v>
      </c>
      <c r="BB33" s="83"/>
      <c r="BC33" s="80">
        <f t="shared" si="122"/>
        <v>0</v>
      </c>
      <c r="BD33" s="83"/>
      <c r="BE33" s="80">
        <f t="shared" si="123"/>
        <v>0</v>
      </c>
      <c r="BF33" s="83"/>
      <c r="BG33" s="80">
        <f t="shared" si="124"/>
        <v>0</v>
      </c>
      <c r="BH33" s="83"/>
      <c r="BI33" s="80">
        <f t="shared" si="125"/>
        <v>671.55840000000001</v>
      </c>
      <c r="BJ33" s="83"/>
      <c r="BK33" s="61">
        <f t="shared" si="126"/>
        <v>671.55840000000001</v>
      </c>
      <c r="BL33" s="50"/>
      <c r="BM33" s="3"/>
      <c r="BN33" s="1"/>
      <c r="BO33" s="1"/>
      <c r="BP33" s="1"/>
      <c r="BQ33" s="1"/>
      <c r="BR33" s="57"/>
      <c r="BS33" s="57"/>
    </row>
    <row r="34" spans="1:71" ht="15.75" customHeight="1">
      <c r="A34" s="24" t="s">
        <v>10</v>
      </c>
      <c r="B34" s="52">
        <v>1.48</v>
      </c>
      <c r="C34" s="86">
        <f t="shared" si="96"/>
        <v>0</v>
      </c>
      <c r="D34" s="85"/>
      <c r="E34" s="84">
        <f t="shared" si="97"/>
        <v>0</v>
      </c>
      <c r="F34" s="85"/>
      <c r="G34" s="84">
        <f t="shared" si="98"/>
        <v>0</v>
      </c>
      <c r="H34" s="85"/>
      <c r="I34" s="84">
        <f t="shared" si="99"/>
        <v>0</v>
      </c>
      <c r="J34" s="85"/>
      <c r="K34" s="84">
        <f t="shared" si="100"/>
        <v>0</v>
      </c>
      <c r="L34" s="85"/>
      <c r="M34" s="101">
        <f t="shared" si="101"/>
        <v>0</v>
      </c>
      <c r="N34" s="102"/>
      <c r="O34" s="84">
        <f t="shared" si="102"/>
        <v>0</v>
      </c>
      <c r="P34" s="85"/>
      <c r="Q34" s="84">
        <f t="shared" si="103"/>
        <v>0</v>
      </c>
      <c r="R34" s="85"/>
      <c r="S34" s="84">
        <f t="shared" si="104"/>
        <v>0</v>
      </c>
      <c r="T34" s="85"/>
      <c r="U34" s="84">
        <f t="shared" si="105"/>
        <v>0</v>
      </c>
      <c r="V34" s="85"/>
      <c r="W34" s="84">
        <f t="shared" si="106"/>
        <v>0</v>
      </c>
      <c r="X34" s="85"/>
      <c r="Y34" s="84">
        <f t="shared" si="107"/>
        <v>0</v>
      </c>
      <c r="Z34" s="85"/>
      <c r="AA34" s="84">
        <f t="shared" si="108"/>
        <v>0</v>
      </c>
      <c r="AB34" s="85"/>
      <c r="AC34" s="84">
        <f t="shared" si="109"/>
        <v>0</v>
      </c>
      <c r="AD34" s="85"/>
      <c r="AE34" s="84">
        <f t="shared" si="110"/>
        <v>0</v>
      </c>
      <c r="AF34" s="85"/>
      <c r="AG34" s="84">
        <f t="shared" si="111"/>
        <v>0</v>
      </c>
      <c r="AH34" s="85"/>
      <c r="AI34" s="84">
        <f t="shared" si="112"/>
        <v>0</v>
      </c>
      <c r="AJ34" s="85"/>
      <c r="AK34" s="84">
        <f t="shared" si="113"/>
        <v>0</v>
      </c>
      <c r="AL34" s="85"/>
      <c r="AM34" s="84">
        <f t="shared" si="114"/>
        <v>0</v>
      </c>
      <c r="AN34" s="85"/>
      <c r="AO34" s="84">
        <f t="shared" si="115"/>
        <v>0</v>
      </c>
      <c r="AP34" s="85"/>
      <c r="AQ34" s="84">
        <f t="shared" si="116"/>
        <v>0</v>
      </c>
      <c r="AR34" s="85"/>
      <c r="AS34" s="84">
        <f t="shared" si="117"/>
        <v>0</v>
      </c>
      <c r="AT34" s="85"/>
      <c r="AU34" s="80">
        <f t="shared" si="118"/>
        <v>0</v>
      </c>
      <c r="AV34" s="83"/>
      <c r="AW34" s="80">
        <f t="shared" si="119"/>
        <v>0</v>
      </c>
      <c r="AX34" s="83"/>
      <c r="AY34" s="80">
        <f t="shared" si="120"/>
        <v>0</v>
      </c>
      <c r="AZ34" s="83"/>
      <c r="BA34" s="80">
        <f t="shared" si="121"/>
        <v>0</v>
      </c>
      <c r="BB34" s="83"/>
      <c r="BC34" s="80">
        <f t="shared" si="122"/>
        <v>0</v>
      </c>
      <c r="BD34" s="83"/>
      <c r="BE34" s="80">
        <f t="shared" si="123"/>
        <v>0</v>
      </c>
      <c r="BF34" s="83"/>
      <c r="BG34" s="80">
        <f t="shared" si="124"/>
        <v>0</v>
      </c>
      <c r="BH34" s="83"/>
      <c r="BI34" s="80">
        <f t="shared" si="125"/>
        <v>0</v>
      </c>
      <c r="BJ34" s="83"/>
      <c r="BK34" s="62">
        <f t="shared" si="126"/>
        <v>0</v>
      </c>
      <c r="BL34" s="50"/>
      <c r="BM34" s="3"/>
      <c r="BN34" s="1"/>
      <c r="BO34" s="1"/>
      <c r="BP34" s="1"/>
      <c r="BQ34" s="1"/>
      <c r="BR34" s="57"/>
      <c r="BS34" s="57"/>
    </row>
    <row r="35" spans="1:71" ht="15.75" customHeight="1">
      <c r="A35" s="32" t="s">
        <v>11</v>
      </c>
      <c r="B35" s="53">
        <v>0.12</v>
      </c>
      <c r="C35" s="86">
        <f t="shared" si="96"/>
        <v>0</v>
      </c>
      <c r="D35" s="85"/>
      <c r="E35" s="84">
        <f t="shared" si="97"/>
        <v>0</v>
      </c>
      <c r="F35" s="85"/>
      <c r="G35" s="84">
        <f t="shared" si="98"/>
        <v>0</v>
      </c>
      <c r="H35" s="85"/>
      <c r="I35" s="84">
        <f t="shared" si="99"/>
        <v>0</v>
      </c>
      <c r="J35" s="85"/>
      <c r="K35" s="84">
        <f t="shared" si="100"/>
        <v>0</v>
      </c>
      <c r="L35" s="85"/>
      <c r="M35" s="101">
        <f t="shared" si="101"/>
        <v>0</v>
      </c>
      <c r="N35" s="102"/>
      <c r="O35" s="84">
        <f t="shared" si="102"/>
        <v>0</v>
      </c>
      <c r="P35" s="85"/>
      <c r="Q35" s="84">
        <f t="shared" si="103"/>
        <v>0</v>
      </c>
      <c r="R35" s="85"/>
      <c r="S35" s="84">
        <f t="shared" si="104"/>
        <v>0</v>
      </c>
      <c r="T35" s="85"/>
      <c r="U35" s="84">
        <f t="shared" si="105"/>
        <v>0</v>
      </c>
      <c r="V35" s="85"/>
      <c r="W35" s="84">
        <f t="shared" si="106"/>
        <v>0</v>
      </c>
      <c r="X35" s="85"/>
      <c r="Y35" s="84">
        <f t="shared" si="107"/>
        <v>0</v>
      </c>
      <c r="Z35" s="85"/>
      <c r="AA35" s="84">
        <f t="shared" si="108"/>
        <v>0</v>
      </c>
      <c r="AB35" s="85"/>
      <c r="AC35" s="84">
        <f t="shared" si="109"/>
        <v>0</v>
      </c>
      <c r="AD35" s="85"/>
      <c r="AE35" s="84">
        <f t="shared" si="110"/>
        <v>0</v>
      </c>
      <c r="AF35" s="85"/>
      <c r="AG35" s="84">
        <f t="shared" si="111"/>
        <v>0</v>
      </c>
      <c r="AH35" s="85"/>
      <c r="AI35" s="84">
        <f t="shared" si="112"/>
        <v>0</v>
      </c>
      <c r="AJ35" s="85"/>
      <c r="AK35" s="84">
        <f t="shared" si="113"/>
        <v>0</v>
      </c>
      <c r="AL35" s="85"/>
      <c r="AM35" s="84">
        <f t="shared" si="114"/>
        <v>0</v>
      </c>
      <c r="AN35" s="85"/>
      <c r="AO35" s="84">
        <f t="shared" si="115"/>
        <v>0</v>
      </c>
      <c r="AP35" s="85"/>
      <c r="AQ35" s="84">
        <f t="shared" si="116"/>
        <v>0</v>
      </c>
      <c r="AR35" s="85"/>
      <c r="AS35" s="84">
        <f t="shared" si="117"/>
        <v>0</v>
      </c>
      <c r="AT35" s="85"/>
      <c r="AU35" s="84">
        <f t="shared" si="118"/>
        <v>0</v>
      </c>
      <c r="AV35" s="85"/>
      <c r="AW35" s="84">
        <f t="shared" si="119"/>
        <v>0</v>
      </c>
      <c r="AX35" s="85"/>
      <c r="AY35" s="84">
        <f t="shared" si="120"/>
        <v>0</v>
      </c>
      <c r="AZ35" s="85"/>
      <c r="BA35" s="84">
        <f t="shared" si="121"/>
        <v>0</v>
      </c>
      <c r="BB35" s="85"/>
      <c r="BC35" s="84">
        <f t="shared" si="122"/>
        <v>0</v>
      </c>
      <c r="BD35" s="85"/>
      <c r="BE35" s="84">
        <f t="shared" si="123"/>
        <v>0</v>
      </c>
      <c r="BF35" s="85"/>
      <c r="BG35" s="84">
        <f t="shared" si="124"/>
        <v>0</v>
      </c>
      <c r="BH35" s="85"/>
      <c r="BI35" s="80">
        <f t="shared" si="125"/>
        <v>0</v>
      </c>
      <c r="BJ35" s="83"/>
      <c r="BK35" s="62">
        <f t="shared" si="126"/>
        <v>0</v>
      </c>
      <c r="BL35" s="50"/>
      <c r="BM35" s="3"/>
      <c r="BN35" s="1"/>
      <c r="BO35" s="1"/>
      <c r="BP35" s="1"/>
      <c r="BQ35" s="1"/>
      <c r="BR35" s="57"/>
      <c r="BS35" s="57"/>
    </row>
    <row r="36" spans="1:71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50">
        <f>SUM(BK31:BK35)</f>
        <v>17889.262400000003</v>
      </c>
      <c r="BL36" s="1"/>
      <c r="BM36" s="3"/>
      <c r="BN36" s="50"/>
      <c r="BO36" s="3"/>
      <c r="BP36" s="1"/>
      <c r="BQ36" s="1"/>
      <c r="BR36" s="1"/>
      <c r="BS36" s="1"/>
    </row>
    <row r="37" spans="1:71" ht="15.75" customHeight="1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  <c r="BM37" s="55"/>
      <c r="BN37" s="55"/>
      <c r="BO37" s="55"/>
      <c r="BP37" s="1"/>
      <c r="BQ37" s="1"/>
      <c r="BR37" s="1"/>
      <c r="BS37" s="1"/>
    </row>
    <row r="38" spans="1:71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3"/>
      <c r="BN38" s="3"/>
      <c r="BO38" s="3"/>
      <c r="BP38" s="1"/>
      <c r="BQ38" s="1"/>
      <c r="BR38" s="1"/>
      <c r="BS38" s="1"/>
    </row>
    <row r="39" spans="1:71" ht="15.75" customHeight="1">
      <c r="A39" s="4" t="s">
        <v>17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1"/>
      <c r="BQ39" s="1"/>
      <c r="BR39" s="1"/>
      <c r="BS39" s="1"/>
    </row>
    <row r="40" spans="1:71" ht="15.75" customHeight="1">
      <c r="A40" s="5"/>
      <c r="B40" s="6" t="s">
        <v>2</v>
      </c>
      <c r="C40" s="92">
        <v>44896</v>
      </c>
      <c r="D40" s="93"/>
      <c r="E40" s="92">
        <v>44897</v>
      </c>
      <c r="F40" s="93"/>
      <c r="G40" s="92">
        <v>44898</v>
      </c>
      <c r="H40" s="93"/>
      <c r="I40" s="92">
        <v>44899</v>
      </c>
      <c r="J40" s="93"/>
      <c r="K40" s="92">
        <v>44900</v>
      </c>
      <c r="L40" s="93"/>
      <c r="M40" s="92">
        <v>44901</v>
      </c>
      <c r="N40" s="93"/>
      <c r="O40" s="92">
        <v>44902</v>
      </c>
      <c r="P40" s="93"/>
      <c r="Q40" s="92">
        <v>44903</v>
      </c>
      <c r="R40" s="93"/>
      <c r="S40" s="92">
        <v>44904</v>
      </c>
      <c r="T40" s="93"/>
      <c r="U40" s="92">
        <v>44905</v>
      </c>
      <c r="V40" s="93"/>
      <c r="W40" s="92">
        <v>44906</v>
      </c>
      <c r="X40" s="93"/>
      <c r="Y40" s="92">
        <v>44907</v>
      </c>
      <c r="Z40" s="93"/>
      <c r="AA40" s="92">
        <v>44908</v>
      </c>
      <c r="AB40" s="93"/>
      <c r="AC40" s="92">
        <v>44909</v>
      </c>
      <c r="AD40" s="93"/>
      <c r="AE40" s="92">
        <v>44910</v>
      </c>
      <c r="AF40" s="93"/>
      <c r="AG40" s="92">
        <v>44911</v>
      </c>
      <c r="AH40" s="93"/>
      <c r="AI40" s="92">
        <v>44912</v>
      </c>
      <c r="AJ40" s="93"/>
      <c r="AK40" s="92">
        <v>44913</v>
      </c>
      <c r="AL40" s="93"/>
      <c r="AM40" s="92">
        <v>44914</v>
      </c>
      <c r="AN40" s="93"/>
      <c r="AO40" s="92">
        <v>44915</v>
      </c>
      <c r="AP40" s="93"/>
      <c r="AQ40" s="92">
        <v>44916</v>
      </c>
      <c r="AR40" s="93"/>
      <c r="AS40" s="92">
        <v>44917</v>
      </c>
      <c r="AT40" s="93"/>
      <c r="AU40" s="92">
        <v>44918</v>
      </c>
      <c r="AV40" s="93"/>
      <c r="AW40" s="92">
        <v>44919</v>
      </c>
      <c r="AX40" s="93"/>
      <c r="AY40" s="92">
        <v>44920</v>
      </c>
      <c r="AZ40" s="93"/>
      <c r="BA40" s="92">
        <v>44921</v>
      </c>
      <c r="BB40" s="93"/>
      <c r="BC40" s="92">
        <v>44922</v>
      </c>
      <c r="BD40" s="93"/>
      <c r="BE40" s="92">
        <v>44923</v>
      </c>
      <c r="BF40" s="93"/>
      <c r="BG40" s="92">
        <v>44924</v>
      </c>
      <c r="BH40" s="93"/>
      <c r="BI40" s="92">
        <v>44925</v>
      </c>
      <c r="BJ40" s="93"/>
      <c r="BK40" s="92">
        <v>44926</v>
      </c>
      <c r="BL40" s="93"/>
      <c r="BM40" s="7" t="s">
        <v>3</v>
      </c>
      <c r="BN40" s="8" t="s">
        <v>4</v>
      </c>
      <c r="BO40" s="8" t="s">
        <v>5</v>
      </c>
      <c r="BP40" s="1"/>
      <c r="BQ40" s="1"/>
      <c r="BR40" s="1"/>
      <c r="BS40" s="1"/>
    </row>
    <row r="41" spans="1:71" ht="15.75" customHeight="1">
      <c r="A41" s="47" t="s">
        <v>14</v>
      </c>
      <c r="B41" s="11" t="s">
        <v>7</v>
      </c>
      <c r="C41" s="12">
        <v>557.24</v>
      </c>
      <c r="D41" s="13">
        <f t="shared" ref="D41:D45" si="127">BN41-C41</f>
        <v>45.985806451612916</v>
      </c>
      <c r="E41" s="16">
        <v>558.16</v>
      </c>
      <c r="F41" s="15">
        <f t="shared" ref="F41:F45" si="128">(BN41+D41)-E41</f>
        <v>91.051612903225873</v>
      </c>
      <c r="G41" s="16">
        <v>516.14</v>
      </c>
      <c r="H41" s="15">
        <f t="shared" ref="H41:H45" si="129">(BN41+F41)-G41</f>
        <v>178.13741935483881</v>
      </c>
      <c r="I41" s="16">
        <v>447.38</v>
      </c>
      <c r="J41" s="15">
        <f t="shared" ref="J41:J45" si="130">(BN41+H41)-I41</f>
        <v>333.98322580645174</v>
      </c>
      <c r="K41" s="16">
        <v>450.14</v>
      </c>
      <c r="L41" s="15">
        <f t="shared" ref="L41:L45" si="131">(BN41+J41)-K41</f>
        <v>487.06903225806468</v>
      </c>
      <c r="M41" s="16">
        <v>483.86</v>
      </c>
      <c r="N41" s="15">
        <f t="shared" ref="N41:N45" si="132">(BN41+L41)-M41</f>
        <v>606.43483870967759</v>
      </c>
      <c r="O41" s="16">
        <v>461.97</v>
      </c>
      <c r="P41" s="15">
        <f t="shared" ref="P41:P45" si="133">(BN41+N41)-O41</f>
        <v>747.6906451612906</v>
      </c>
      <c r="Q41" s="16">
        <v>499.38</v>
      </c>
      <c r="R41" s="15">
        <f t="shared" ref="R41:R45" si="134">(BN41+P41)-Q41</f>
        <v>851.53645161290353</v>
      </c>
      <c r="S41" s="16">
        <v>368.01</v>
      </c>
      <c r="T41" s="15">
        <f t="shared" ref="T41:T45" si="135">(BN41+R41)-S41</f>
        <v>1086.7522580645166</v>
      </c>
      <c r="U41" s="16">
        <v>530.54</v>
      </c>
      <c r="V41" s="15">
        <f t="shared" ref="V41:V45" si="136">(BN41+T41)-U41</f>
        <v>1159.4380645161295</v>
      </c>
      <c r="W41" s="16">
        <v>418.68</v>
      </c>
      <c r="X41" s="15">
        <f t="shared" ref="X41:X45" si="137">(BN41+V41)-W41</f>
        <v>1343.9838709677424</v>
      </c>
      <c r="Y41" s="16">
        <v>465.64</v>
      </c>
      <c r="Z41" s="15">
        <f t="shared" ref="Z41:Z45" si="138">(BN41+X41)-Y41</f>
        <v>1481.5696774193552</v>
      </c>
      <c r="AA41" s="16">
        <v>522.94000000000005</v>
      </c>
      <c r="AB41" s="15">
        <f t="shared" ref="AB41:AB45" si="139">(BN41+Z41)-AA41</f>
        <v>1561.8554838709683</v>
      </c>
      <c r="AC41" s="16">
        <v>596.97</v>
      </c>
      <c r="AD41" s="15">
        <f t="shared" ref="AD41:AD45" si="140">(BN41+AB41)-AC41</f>
        <v>1568.1112903225815</v>
      </c>
      <c r="AE41" s="16">
        <v>604.79999999999995</v>
      </c>
      <c r="AF41" s="15">
        <f t="shared" ref="AF41:AF45" si="141">(BN41+AD41)-AE41</f>
        <v>1566.5370967741944</v>
      </c>
      <c r="AG41" s="16">
        <v>553.48</v>
      </c>
      <c r="AH41" s="15">
        <f t="shared" ref="AH41:AH45" si="142">(BN41+AF41)-AG41</f>
        <v>1616.2829032258073</v>
      </c>
      <c r="AI41" s="16">
        <v>550.08000000000004</v>
      </c>
      <c r="AJ41" s="15">
        <f t="shared" ref="AJ41:AJ45" si="143">(BN41+AH41)-AI41</f>
        <v>1669.4287096774206</v>
      </c>
      <c r="AK41" s="16">
        <v>425.92</v>
      </c>
      <c r="AL41" s="15">
        <f t="shared" ref="AL41:AL45" si="144">(BN41+AJ41)-AK41</f>
        <v>1846.7345161290332</v>
      </c>
      <c r="AM41" s="16">
        <v>438.82</v>
      </c>
      <c r="AN41" s="15">
        <f t="shared" ref="AN41:AN45" si="145">(BN41+AL41)-AM41</f>
        <v>2011.1403225806459</v>
      </c>
      <c r="AO41" s="16">
        <v>590.72</v>
      </c>
      <c r="AP41" s="15">
        <f t="shared" ref="AP41:AP45" si="146">(BN41+AN41)-AO41</f>
        <v>2023.6461290322588</v>
      </c>
      <c r="AQ41" s="16">
        <v>466.34</v>
      </c>
      <c r="AR41" s="15">
        <f t="shared" ref="AR41:AR45" si="147">(BN41+AP41)-AQ41</f>
        <v>2160.5319354838716</v>
      </c>
      <c r="AS41" s="16">
        <v>544.16</v>
      </c>
      <c r="AT41" s="15">
        <f t="shared" ref="AT41:AT45" si="148">(BN41+AR41)-AS41</f>
        <v>2219.5977419354849</v>
      </c>
      <c r="AU41" s="16">
        <v>511.16</v>
      </c>
      <c r="AV41" s="15">
        <f t="shared" ref="AV41:AV45" si="149">(BN41+AT41)-AU41</f>
        <v>2311.6635483870978</v>
      </c>
      <c r="AW41" s="16">
        <v>620.4</v>
      </c>
      <c r="AX41" s="15">
        <f t="shared" ref="AX41:AX45" si="150">(BN41+AV41)-AW41</f>
        <v>2294.4893548387104</v>
      </c>
      <c r="AY41" s="16">
        <v>385.26</v>
      </c>
      <c r="AZ41" s="15">
        <f t="shared" ref="AZ41:AZ45" si="151">(BN41+AX41)-AV41</f>
        <v>586.05161290322576</v>
      </c>
      <c r="BA41" s="16">
        <v>403.69</v>
      </c>
      <c r="BB41" s="15">
        <f t="shared" ref="BB41:BB45" si="152">(BN41+AZ41)-BA41</f>
        <v>785.58741935483863</v>
      </c>
      <c r="BC41" s="16">
        <v>557.25</v>
      </c>
      <c r="BD41" s="15">
        <f t="shared" ref="BD41:BD45" si="153">(BN41+BB41)-BC41</f>
        <v>831.56322580645156</v>
      </c>
      <c r="BE41" s="16">
        <v>519.84</v>
      </c>
      <c r="BF41" s="15">
        <f t="shared" ref="BF41:BF45" si="154">(BN41+BD41)-BE41</f>
        <v>914.94903225806445</v>
      </c>
      <c r="BG41" s="16">
        <v>605.71</v>
      </c>
      <c r="BH41" s="17">
        <f t="shared" ref="BH41:BH45" si="155">(BN41+BF41)-BG41</f>
        <v>912.46483870967722</v>
      </c>
      <c r="BI41" s="58">
        <v>475.95</v>
      </c>
      <c r="BJ41" s="19">
        <f t="shared" ref="BJ41:BJ45" si="156">(BN41+BH41)-BI41</f>
        <v>1039.7406451612901</v>
      </c>
      <c r="BK41" s="63">
        <v>539.26</v>
      </c>
      <c r="BL41" s="64">
        <f t="shared" ref="BL41:BL45" si="157">(BJ41+BN41)-BK41</f>
        <v>1103.706451612903</v>
      </c>
      <c r="BM41" s="22">
        <f t="shared" ref="BM41:BM45" si="158">SUM(C41+E41+G41+I41+K41+M41+O41+Q41+S41+U41+W41+Y41+AA41+AC41+AE41+AG41+AI41+AK41+AM41+AO41+AQ41+AS41+AU41+AW41+AY41+BA41+BC41+BE41+BG41+BI41)</f>
        <v>15130.630000000001</v>
      </c>
      <c r="BN41" s="23">
        <f>18700/31</f>
        <v>603.22580645161293</v>
      </c>
      <c r="BO41" s="23">
        <f>18720-BM41</f>
        <v>3589.369999999999</v>
      </c>
      <c r="BP41" s="1"/>
      <c r="BQ41" s="1"/>
      <c r="BR41" s="1"/>
      <c r="BS41" s="1"/>
    </row>
    <row r="42" spans="1:71" ht="15.75" customHeight="1">
      <c r="A42" s="24" t="s">
        <v>8</v>
      </c>
      <c r="B42" s="25" t="s">
        <v>7</v>
      </c>
      <c r="C42" s="26"/>
      <c r="D42" s="13">
        <f t="shared" si="127"/>
        <v>11.290322580645162</v>
      </c>
      <c r="E42" s="27"/>
      <c r="F42" s="15">
        <f t="shared" si="128"/>
        <v>22.580645161290324</v>
      </c>
      <c r="G42" s="27"/>
      <c r="H42" s="15">
        <f t="shared" si="129"/>
        <v>33.870967741935488</v>
      </c>
      <c r="I42" s="27"/>
      <c r="J42" s="15">
        <f t="shared" si="130"/>
        <v>45.161290322580648</v>
      </c>
      <c r="K42" s="27"/>
      <c r="L42" s="15">
        <f t="shared" si="131"/>
        <v>56.451612903225808</v>
      </c>
      <c r="M42" s="27"/>
      <c r="N42" s="15">
        <f t="shared" si="132"/>
        <v>67.741935483870975</v>
      </c>
      <c r="O42" s="27"/>
      <c r="P42" s="15">
        <f t="shared" si="133"/>
        <v>79.032258064516142</v>
      </c>
      <c r="Q42" s="27"/>
      <c r="R42" s="15">
        <f t="shared" si="134"/>
        <v>90.32258064516131</v>
      </c>
      <c r="S42" s="27"/>
      <c r="T42" s="15">
        <f t="shared" si="135"/>
        <v>101.61290322580648</v>
      </c>
      <c r="U42" s="27"/>
      <c r="V42" s="15">
        <f t="shared" si="136"/>
        <v>112.90322580645164</v>
      </c>
      <c r="W42" s="27"/>
      <c r="X42" s="15">
        <f t="shared" si="137"/>
        <v>124.19354838709681</v>
      </c>
      <c r="Y42" s="27"/>
      <c r="Z42" s="15">
        <f t="shared" si="138"/>
        <v>135.48387096774198</v>
      </c>
      <c r="AA42" s="27"/>
      <c r="AB42" s="15">
        <f t="shared" si="139"/>
        <v>146.77419354838713</v>
      </c>
      <c r="AC42" s="27"/>
      <c r="AD42" s="15">
        <f t="shared" si="140"/>
        <v>158.06451612903228</v>
      </c>
      <c r="AE42" s="27"/>
      <c r="AF42" s="15">
        <f t="shared" si="141"/>
        <v>169.35483870967744</v>
      </c>
      <c r="AG42" s="27"/>
      <c r="AH42" s="15">
        <f t="shared" si="142"/>
        <v>180.64516129032259</v>
      </c>
      <c r="AI42" s="27"/>
      <c r="AJ42" s="15">
        <f t="shared" si="143"/>
        <v>191.93548387096774</v>
      </c>
      <c r="AK42" s="27"/>
      <c r="AL42" s="15">
        <f t="shared" si="144"/>
        <v>203.2258064516129</v>
      </c>
      <c r="AM42" s="27"/>
      <c r="AN42" s="15">
        <f t="shared" si="145"/>
        <v>214.51612903225805</v>
      </c>
      <c r="AO42" s="27"/>
      <c r="AP42" s="15">
        <f t="shared" si="146"/>
        <v>225.8064516129032</v>
      </c>
      <c r="AQ42" s="27"/>
      <c r="AR42" s="15">
        <f t="shared" si="147"/>
        <v>237.09677419354836</v>
      </c>
      <c r="AS42" s="27"/>
      <c r="AT42" s="15">
        <f t="shared" si="148"/>
        <v>248.38709677419351</v>
      </c>
      <c r="AU42" s="27"/>
      <c r="AV42" s="15">
        <f t="shared" si="149"/>
        <v>259.67741935483866</v>
      </c>
      <c r="AW42" s="27"/>
      <c r="AX42" s="15">
        <f t="shared" si="150"/>
        <v>270.96774193548384</v>
      </c>
      <c r="AY42" s="27"/>
      <c r="AZ42" s="15">
        <f t="shared" si="151"/>
        <v>22.580645161290363</v>
      </c>
      <c r="BA42" s="27"/>
      <c r="BB42" s="15">
        <f t="shared" si="152"/>
        <v>33.870967741935523</v>
      </c>
      <c r="BC42" s="27"/>
      <c r="BD42" s="15">
        <f t="shared" si="153"/>
        <v>45.161290322580683</v>
      </c>
      <c r="BE42" s="27"/>
      <c r="BF42" s="15">
        <f t="shared" si="154"/>
        <v>56.451612903225843</v>
      </c>
      <c r="BG42" s="27"/>
      <c r="BH42" s="17">
        <f t="shared" si="155"/>
        <v>67.741935483871003</v>
      </c>
      <c r="BI42" s="28"/>
      <c r="BJ42" s="19">
        <f t="shared" si="156"/>
        <v>79.032258064516171</v>
      </c>
      <c r="BK42" s="29"/>
      <c r="BL42" s="64">
        <f t="shared" si="157"/>
        <v>90.322580645161338</v>
      </c>
      <c r="BM42" s="22">
        <f t="shared" si="158"/>
        <v>0</v>
      </c>
      <c r="BN42" s="31">
        <f>350/31</f>
        <v>11.290322580645162</v>
      </c>
      <c r="BO42" s="31">
        <f>350-BM42</f>
        <v>350</v>
      </c>
      <c r="BP42" s="1"/>
      <c r="BQ42" s="1"/>
      <c r="BR42" s="1"/>
      <c r="BS42" s="1"/>
    </row>
    <row r="43" spans="1:71" ht="15.75" customHeight="1">
      <c r="A43" s="24" t="s">
        <v>9</v>
      </c>
      <c r="B43" s="25" t="s">
        <v>7</v>
      </c>
      <c r="C43" s="26"/>
      <c r="D43" s="13">
        <f t="shared" si="127"/>
        <v>6.4516129032258061</v>
      </c>
      <c r="E43" s="27"/>
      <c r="F43" s="15">
        <f t="shared" si="128"/>
        <v>12.903225806451612</v>
      </c>
      <c r="G43" s="27"/>
      <c r="H43" s="15">
        <f t="shared" si="129"/>
        <v>19.354838709677416</v>
      </c>
      <c r="I43" s="27"/>
      <c r="J43" s="15">
        <f t="shared" si="130"/>
        <v>25.806451612903224</v>
      </c>
      <c r="K43" s="27"/>
      <c r="L43" s="15">
        <f t="shared" si="131"/>
        <v>32.258064516129032</v>
      </c>
      <c r="M43" s="27"/>
      <c r="N43" s="15">
        <f t="shared" si="132"/>
        <v>38.70967741935484</v>
      </c>
      <c r="O43" s="59">
        <v>198.68</v>
      </c>
      <c r="P43" s="15">
        <f t="shared" si="133"/>
        <v>-153.51870967741937</v>
      </c>
      <c r="Q43" s="27"/>
      <c r="R43" s="15">
        <f t="shared" si="134"/>
        <v>-147.06709677419357</v>
      </c>
      <c r="S43" s="27"/>
      <c r="T43" s="15">
        <f t="shared" si="135"/>
        <v>-140.61548387096778</v>
      </c>
      <c r="U43" s="27"/>
      <c r="V43" s="15">
        <f t="shared" si="136"/>
        <v>-134.16387096774199</v>
      </c>
      <c r="W43" s="27"/>
      <c r="X43" s="15">
        <f t="shared" si="137"/>
        <v>-127.71225806451618</v>
      </c>
      <c r="Y43" s="27"/>
      <c r="Z43" s="15">
        <f t="shared" si="138"/>
        <v>-121.26064516129037</v>
      </c>
      <c r="AA43" s="27"/>
      <c r="AB43" s="15">
        <f t="shared" si="139"/>
        <v>-114.80903225806456</v>
      </c>
      <c r="AC43" s="27"/>
      <c r="AD43" s="15">
        <f t="shared" si="140"/>
        <v>-108.35741935483875</v>
      </c>
      <c r="AE43" s="27"/>
      <c r="AF43" s="15">
        <f t="shared" si="141"/>
        <v>-101.90580645161295</v>
      </c>
      <c r="AG43" s="27"/>
      <c r="AH43" s="15">
        <f t="shared" si="142"/>
        <v>-95.454193548387138</v>
      </c>
      <c r="AI43" s="27"/>
      <c r="AJ43" s="15">
        <f t="shared" si="143"/>
        <v>-89.002580645161331</v>
      </c>
      <c r="AK43" s="27"/>
      <c r="AL43" s="15">
        <f t="shared" si="144"/>
        <v>-82.550967741935523</v>
      </c>
      <c r="AM43" s="27"/>
      <c r="AN43" s="15">
        <f t="shared" si="145"/>
        <v>-76.099354838709715</v>
      </c>
      <c r="AO43" s="27"/>
      <c r="AP43" s="15">
        <f t="shared" si="146"/>
        <v>-69.647741935483907</v>
      </c>
      <c r="AQ43" s="27"/>
      <c r="AR43" s="15">
        <f t="shared" si="147"/>
        <v>-63.196129032258099</v>
      </c>
      <c r="AS43" s="27"/>
      <c r="AT43" s="15">
        <f t="shared" si="148"/>
        <v>-56.744516129032291</v>
      </c>
      <c r="AU43" s="27"/>
      <c r="AV43" s="15">
        <f t="shared" si="149"/>
        <v>-50.292903225806484</v>
      </c>
      <c r="AW43" s="27"/>
      <c r="AX43" s="15">
        <f t="shared" si="150"/>
        <v>-43.841290322580676</v>
      </c>
      <c r="AY43" s="27"/>
      <c r="AZ43" s="15">
        <f t="shared" si="151"/>
        <v>12.903225806451616</v>
      </c>
      <c r="BA43" s="27"/>
      <c r="BB43" s="15">
        <f t="shared" si="152"/>
        <v>19.354838709677423</v>
      </c>
      <c r="BC43" s="27"/>
      <c r="BD43" s="15">
        <f t="shared" si="153"/>
        <v>25.806451612903231</v>
      </c>
      <c r="BE43" s="27"/>
      <c r="BF43" s="15">
        <f t="shared" si="154"/>
        <v>32.258064516129039</v>
      </c>
      <c r="BG43" s="27"/>
      <c r="BH43" s="17">
        <f t="shared" si="155"/>
        <v>38.709677419354847</v>
      </c>
      <c r="BI43" s="28"/>
      <c r="BJ43" s="19">
        <f t="shared" si="156"/>
        <v>45.161290322580655</v>
      </c>
      <c r="BK43" s="29"/>
      <c r="BL43" s="64">
        <f t="shared" si="157"/>
        <v>51.612903225806463</v>
      </c>
      <c r="BM43" s="22">
        <f t="shared" si="158"/>
        <v>198.68</v>
      </c>
      <c r="BN43" s="31">
        <f>200/31</f>
        <v>6.4516129032258061</v>
      </c>
      <c r="BO43" s="31">
        <f>200-BM43</f>
        <v>1.3199999999999932</v>
      </c>
      <c r="BP43" s="1"/>
      <c r="BQ43" s="1"/>
      <c r="BR43" s="1"/>
      <c r="BS43" s="1"/>
    </row>
    <row r="44" spans="1:71" ht="15.75" customHeight="1">
      <c r="A44" s="24" t="s">
        <v>10</v>
      </c>
      <c r="B44" s="25" t="s">
        <v>7</v>
      </c>
      <c r="C44" s="26"/>
      <c r="D44" s="13">
        <f t="shared" si="127"/>
        <v>9.6774193548387094E-2</v>
      </c>
      <c r="E44" s="27"/>
      <c r="F44" s="15">
        <f t="shared" si="128"/>
        <v>0.19354838709677419</v>
      </c>
      <c r="G44" s="27"/>
      <c r="H44" s="15">
        <f t="shared" si="129"/>
        <v>0.29032258064516125</v>
      </c>
      <c r="I44" s="27"/>
      <c r="J44" s="15">
        <f t="shared" si="130"/>
        <v>0.38709677419354838</v>
      </c>
      <c r="K44" s="27"/>
      <c r="L44" s="15">
        <f t="shared" si="131"/>
        <v>0.4838709677419355</v>
      </c>
      <c r="M44" s="27"/>
      <c r="N44" s="15">
        <f t="shared" si="132"/>
        <v>0.58064516129032262</v>
      </c>
      <c r="O44" s="27"/>
      <c r="P44" s="15">
        <f t="shared" si="133"/>
        <v>0.67741935483870974</v>
      </c>
      <c r="Q44" s="27"/>
      <c r="R44" s="15">
        <f t="shared" si="134"/>
        <v>0.77419354838709686</v>
      </c>
      <c r="S44" s="27"/>
      <c r="T44" s="15">
        <f t="shared" si="135"/>
        <v>0.87096774193548399</v>
      </c>
      <c r="U44" s="27"/>
      <c r="V44" s="15">
        <f t="shared" si="136"/>
        <v>0.96774193548387111</v>
      </c>
      <c r="W44" s="27"/>
      <c r="X44" s="15">
        <f t="shared" si="137"/>
        <v>1.0645161290322582</v>
      </c>
      <c r="Y44" s="27"/>
      <c r="Z44" s="15">
        <f t="shared" si="138"/>
        <v>1.1612903225806452</v>
      </c>
      <c r="AA44" s="27"/>
      <c r="AB44" s="15">
        <f t="shared" si="139"/>
        <v>1.2580645161290323</v>
      </c>
      <c r="AC44" s="27"/>
      <c r="AD44" s="15">
        <f t="shared" si="140"/>
        <v>1.3548387096774193</v>
      </c>
      <c r="AE44" s="27"/>
      <c r="AF44" s="15">
        <f t="shared" si="141"/>
        <v>1.4516129032258063</v>
      </c>
      <c r="AG44" s="27"/>
      <c r="AH44" s="15">
        <f t="shared" si="142"/>
        <v>1.5483870967741933</v>
      </c>
      <c r="AI44" s="27"/>
      <c r="AJ44" s="15">
        <f t="shared" si="143"/>
        <v>1.6451612903225803</v>
      </c>
      <c r="AK44" s="27"/>
      <c r="AL44" s="15">
        <f t="shared" si="144"/>
        <v>1.7419354838709673</v>
      </c>
      <c r="AM44" s="27"/>
      <c r="AN44" s="15">
        <f t="shared" si="145"/>
        <v>1.8387096774193543</v>
      </c>
      <c r="AO44" s="27"/>
      <c r="AP44" s="15">
        <f t="shared" si="146"/>
        <v>1.9354838709677413</v>
      </c>
      <c r="AQ44" s="27"/>
      <c r="AR44" s="15">
        <f t="shared" si="147"/>
        <v>2.0322580645161286</v>
      </c>
      <c r="AS44" s="27"/>
      <c r="AT44" s="15">
        <f t="shared" si="148"/>
        <v>2.1290322580645156</v>
      </c>
      <c r="AU44" s="27"/>
      <c r="AV44" s="15">
        <f t="shared" si="149"/>
        <v>2.2258064516129026</v>
      </c>
      <c r="AW44" s="27"/>
      <c r="AX44" s="15">
        <f t="shared" si="150"/>
        <v>2.3225806451612896</v>
      </c>
      <c r="AY44" s="27"/>
      <c r="AZ44" s="15">
        <f t="shared" si="151"/>
        <v>0.19354838709677402</v>
      </c>
      <c r="BA44" s="27"/>
      <c r="BB44" s="15">
        <f t="shared" si="152"/>
        <v>0.29032258064516114</v>
      </c>
      <c r="BC44" s="27"/>
      <c r="BD44" s="15">
        <f t="shared" si="153"/>
        <v>0.38709677419354827</v>
      </c>
      <c r="BE44" s="27"/>
      <c r="BF44" s="15">
        <f t="shared" si="154"/>
        <v>0.48387096774193539</v>
      </c>
      <c r="BG44" s="27"/>
      <c r="BH44" s="17">
        <f t="shared" si="155"/>
        <v>0.58064516129032251</v>
      </c>
      <c r="BI44" s="28"/>
      <c r="BJ44" s="19">
        <f t="shared" si="156"/>
        <v>0.67741935483870963</v>
      </c>
      <c r="BK44" s="29"/>
      <c r="BL44" s="64">
        <f t="shared" si="157"/>
        <v>0.77419354838709675</v>
      </c>
      <c r="BM44" s="22">
        <f t="shared" si="158"/>
        <v>0</v>
      </c>
      <c r="BN44" s="31">
        <f>3/31</f>
        <v>9.6774193548387094E-2</v>
      </c>
      <c r="BO44" s="31">
        <f>3-BM44</f>
        <v>3</v>
      </c>
      <c r="BP44" s="1"/>
      <c r="BQ44" s="1"/>
      <c r="BR44" s="1"/>
      <c r="BS44" s="1"/>
    </row>
    <row r="45" spans="1:71" ht="15.75" customHeight="1">
      <c r="A45" s="32" t="s">
        <v>11</v>
      </c>
      <c r="B45" s="33" t="s">
        <v>7</v>
      </c>
      <c r="C45" s="34"/>
      <c r="D45" s="13">
        <f t="shared" si="127"/>
        <v>0.967741935483871</v>
      </c>
      <c r="E45" s="36"/>
      <c r="F45" s="15">
        <f t="shared" si="128"/>
        <v>1.935483870967742</v>
      </c>
      <c r="G45" s="36"/>
      <c r="H45" s="15">
        <f t="shared" si="129"/>
        <v>2.903225806451613</v>
      </c>
      <c r="I45" s="36"/>
      <c r="J45" s="15">
        <f t="shared" si="130"/>
        <v>3.870967741935484</v>
      </c>
      <c r="K45" s="36"/>
      <c r="L45" s="15">
        <f t="shared" si="131"/>
        <v>4.838709677419355</v>
      </c>
      <c r="M45" s="36"/>
      <c r="N45" s="15">
        <f t="shared" si="132"/>
        <v>5.806451612903226</v>
      </c>
      <c r="O45" s="36"/>
      <c r="P45" s="15">
        <f t="shared" si="133"/>
        <v>6.774193548387097</v>
      </c>
      <c r="Q45" s="36"/>
      <c r="R45" s="15">
        <f t="shared" si="134"/>
        <v>7.741935483870968</v>
      </c>
      <c r="S45" s="36"/>
      <c r="T45" s="15">
        <f t="shared" si="135"/>
        <v>8.7096774193548399</v>
      </c>
      <c r="U45" s="36"/>
      <c r="V45" s="15">
        <f t="shared" si="136"/>
        <v>9.6774193548387117</v>
      </c>
      <c r="W45" s="36"/>
      <c r="X45" s="15">
        <f t="shared" si="137"/>
        <v>10.645161290322584</v>
      </c>
      <c r="Y45" s="36"/>
      <c r="Z45" s="15">
        <f t="shared" si="138"/>
        <v>11.612903225806456</v>
      </c>
      <c r="AA45" s="36"/>
      <c r="AB45" s="15">
        <f t="shared" si="139"/>
        <v>12.580645161290327</v>
      </c>
      <c r="AC45" s="36"/>
      <c r="AD45" s="15">
        <f t="shared" si="140"/>
        <v>13.548387096774199</v>
      </c>
      <c r="AE45" s="36"/>
      <c r="AF45" s="15">
        <f t="shared" si="141"/>
        <v>14.516129032258071</v>
      </c>
      <c r="AG45" s="36"/>
      <c r="AH45" s="15">
        <f t="shared" si="142"/>
        <v>15.483870967741943</v>
      </c>
      <c r="AI45" s="36"/>
      <c r="AJ45" s="15">
        <f t="shared" si="143"/>
        <v>16.451612903225815</v>
      </c>
      <c r="AK45" s="36"/>
      <c r="AL45" s="15">
        <f t="shared" si="144"/>
        <v>17.419354838709687</v>
      </c>
      <c r="AM45" s="36"/>
      <c r="AN45" s="15">
        <f t="shared" si="145"/>
        <v>18.387096774193559</v>
      </c>
      <c r="AO45" s="36"/>
      <c r="AP45" s="15">
        <f t="shared" si="146"/>
        <v>19.354838709677431</v>
      </c>
      <c r="AQ45" s="36"/>
      <c r="AR45" s="15">
        <f t="shared" si="147"/>
        <v>20.322580645161302</v>
      </c>
      <c r="AS45" s="36"/>
      <c r="AT45" s="15">
        <f t="shared" si="148"/>
        <v>21.290322580645174</v>
      </c>
      <c r="AU45" s="36"/>
      <c r="AV45" s="15">
        <f t="shared" si="149"/>
        <v>22.258064516129046</v>
      </c>
      <c r="AW45" s="36"/>
      <c r="AX45" s="15">
        <f t="shared" si="150"/>
        <v>23.225806451612918</v>
      </c>
      <c r="AY45" s="36"/>
      <c r="AZ45" s="15">
        <f t="shared" si="151"/>
        <v>1.9354838709677438</v>
      </c>
      <c r="BA45" s="36"/>
      <c r="BB45" s="15">
        <f t="shared" si="152"/>
        <v>2.9032258064516148</v>
      </c>
      <c r="BC45" s="36"/>
      <c r="BD45" s="15">
        <f t="shared" si="153"/>
        <v>3.8709677419354858</v>
      </c>
      <c r="BE45" s="36"/>
      <c r="BF45" s="15">
        <f t="shared" si="154"/>
        <v>4.8387096774193568</v>
      </c>
      <c r="BG45" s="36"/>
      <c r="BH45" s="17">
        <f t="shared" si="155"/>
        <v>5.8064516129032278</v>
      </c>
      <c r="BI45" s="39"/>
      <c r="BJ45" s="19">
        <f t="shared" si="156"/>
        <v>6.7741935483870988</v>
      </c>
      <c r="BK45" s="65"/>
      <c r="BL45" s="64">
        <f t="shared" si="157"/>
        <v>7.7419354838709697</v>
      </c>
      <c r="BM45" s="22">
        <f t="shared" si="158"/>
        <v>0</v>
      </c>
      <c r="BN45" s="44">
        <f>30/31</f>
        <v>0.967741935483871</v>
      </c>
      <c r="BO45" s="44">
        <f>30-BM45</f>
        <v>30</v>
      </c>
      <c r="BP45" s="1"/>
      <c r="BQ45" s="1"/>
      <c r="BR45" s="1"/>
      <c r="BS45" s="1"/>
    </row>
    <row r="46" spans="1:71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3"/>
      <c r="BN46" s="3"/>
      <c r="BO46" s="3"/>
      <c r="BP46" s="1"/>
      <c r="BQ46" s="1"/>
      <c r="BR46" s="1"/>
      <c r="BS46" s="1"/>
    </row>
    <row r="47" spans="1:71" ht="15.75" customHeight="1">
      <c r="A47" s="4" t="s">
        <v>18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2"/>
      <c r="BO47" s="2"/>
      <c r="BP47" s="1"/>
      <c r="BQ47" s="1"/>
      <c r="BR47" s="1"/>
      <c r="BS47" s="1"/>
    </row>
    <row r="48" spans="1:71" ht="15.75" customHeight="1">
      <c r="A48" s="6"/>
      <c r="B48" s="46" t="s">
        <v>13</v>
      </c>
      <c r="C48" s="97">
        <v>44896</v>
      </c>
      <c r="D48" s="93"/>
      <c r="E48" s="97">
        <v>44897</v>
      </c>
      <c r="F48" s="93"/>
      <c r="G48" s="97">
        <v>44898</v>
      </c>
      <c r="H48" s="93"/>
      <c r="I48" s="97">
        <v>44899</v>
      </c>
      <c r="J48" s="93"/>
      <c r="K48" s="97">
        <v>44900</v>
      </c>
      <c r="L48" s="93"/>
      <c r="M48" s="97">
        <v>44901</v>
      </c>
      <c r="N48" s="93"/>
      <c r="O48" s="97">
        <v>44902</v>
      </c>
      <c r="P48" s="93"/>
      <c r="Q48" s="97">
        <v>44903</v>
      </c>
      <c r="R48" s="93"/>
      <c r="S48" s="97">
        <v>44904</v>
      </c>
      <c r="T48" s="93"/>
      <c r="U48" s="97">
        <v>44905</v>
      </c>
      <c r="V48" s="93"/>
      <c r="W48" s="97">
        <v>44906</v>
      </c>
      <c r="X48" s="93"/>
      <c r="Y48" s="97">
        <v>44907</v>
      </c>
      <c r="Z48" s="93"/>
      <c r="AA48" s="97">
        <v>44908</v>
      </c>
      <c r="AB48" s="93"/>
      <c r="AC48" s="97">
        <v>44909</v>
      </c>
      <c r="AD48" s="93"/>
      <c r="AE48" s="97">
        <v>44910</v>
      </c>
      <c r="AF48" s="93"/>
      <c r="AG48" s="97">
        <v>44911</v>
      </c>
      <c r="AH48" s="93"/>
      <c r="AI48" s="97">
        <v>44912</v>
      </c>
      <c r="AJ48" s="93"/>
      <c r="AK48" s="97">
        <v>44913</v>
      </c>
      <c r="AL48" s="93"/>
      <c r="AM48" s="97">
        <v>44914</v>
      </c>
      <c r="AN48" s="93"/>
      <c r="AO48" s="97">
        <v>44915</v>
      </c>
      <c r="AP48" s="93"/>
      <c r="AQ48" s="97">
        <v>44916</v>
      </c>
      <c r="AR48" s="93"/>
      <c r="AS48" s="97">
        <v>44917</v>
      </c>
      <c r="AT48" s="93"/>
      <c r="AU48" s="97">
        <v>44918</v>
      </c>
      <c r="AV48" s="93"/>
      <c r="AW48" s="97">
        <v>44919</v>
      </c>
      <c r="AX48" s="93"/>
      <c r="AY48" s="97">
        <v>44920</v>
      </c>
      <c r="AZ48" s="93"/>
      <c r="BA48" s="97">
        <v>44921</v>
      </c>
      <c r="BB48" s="93"/>
      <c r="BC48" s="97">
        <v>44922</v>
      </c>
      <c r="BD48" s="93"/>
      <c r="BE48" s="97">
        <v>44923</v>
      </c>
      <c r="BF48" s="93"/>
      <c r="BG48" s="97">
        <v>44924</v>
      </c>
      <c r="BH48" s="93"/>
      <c r="BI48" s="97">
        <v>44925</v>
      </c>
      <c r="BJ48" s="93"/>
      <c r="BK48" s="97">
        <v>44926</v>
      </c>
      <c r="BL48" s="93"/>
      <c r="BM48" s="8" t="s">
        <v>3</v>
      </c>
      <c r="BN48" s="3"/>
      <c r="BO48" s="3"/>
      <c r="BP48" s="1"/>
      <c r="BQ48" s="1"/>
      <c r="BR48" s="1"/>
      <c r="BS48" s="1"/>
    </row>
    <row r="49" spans="1:71" ht="15.75" customHeight="1">
      <c r="A49" s="47" t="s">
        <v>14</v>
      </c>
      <c r="B49" s="48">
        <v>1.1000000000000001</v>
      </c>
      <c r="C49" s="90">
        <f t="shared" ref="C49:C53" si="159">C41*B49</f>
        <v>612.96400000000006</v>
      </c>
      <c r="D49" s="91"/>
      <c r="E49" s="88">
        <f t="shared" ref="E49:E53" si="160">E41*B49</f>
        <v>613.976</v>
      </c>
      <c r="F49" s="91"/>
      <c r="G49" s="88">
        <f t="shared" ref="G49:G53" si="161">G41*B49</f>
        <v>567.75400000000002</v>
      </c>
      <c r="H49" s="91"/>
      <c r="I49" s="88">
        <f t="shared" ref="I49:I53" si="162">I41*B49</f>
        <v>492.11800000000005</v>
      </c>
      <c r="J49" s="91"/>
      <c r="K49" s="88">
        <f t="shared" ref="K49:K53" si="163">K41*B49</f>
        <v>495.15400000000005</v>
      </c>
      <c r="L49" s="91"/>
      <c r="M49" s="88">
        <f t="shared" ref="M49:M53" si="164">M41*B49</f>
        <v>532.24600000000009</v>
      </c>
      <c r="N49" s="91"/>
      <c r="O49" s="88">
        <f t="shared" ref="O49:O53" si="165">O41*B49</f>
        <v>508.16700000000009</v>
      </c>
      <c r="P49" s="91"/>
      <c r="Q49" s="88">
        <f t="shared" ref="Q49:Q53" si="166">Q41*B49</f>
        <v>549.31799999999998</v>
      </c>
      <c r="R49" s="91"/>
      <c r="S49" s="88">
        <f t="shared" ref="S49:S53" si="167">S41*B49</f>
        <v>404.81100000000004</v>
      </c>
      <c r="T49" s="91"/>
      <c r="U49" s="88">
        <f t="shared" ref="U49:U53" si="168">U41*B49</f>
        <v>583.59400000000005</v>
      </c>
      <c r="V49" s="91"/>
      <c r="W49" s="88">
        <f t="shared" ref="W49:W53" si="169">W41*B49</f>
        <v>460.54800000000006</v>
      </c>
      <c r="X49" s="91"/>
      <c r="Y49" s="88">
        <f t="shared" ref="Y49:Y53" si="170">Y41*B49</f>
        <v>512.20400000000006</v>
      </c>
      <c r="Z49" s="91"/>
      <c r="AA49" s="88">
        <f t="shared" ref="AA49:AA53" si="171">AA41*B49</f>
        <v>575.23400000000015</v>
      </c>
      <c r="AB49" s="91"/>
      <c r="AC49" s="88">
        <f t="shared" ref="AC49:AC53" si="172">AC41*B49</f>
        <v>656.66700000000003</v>
      </c>
      <c r="AD49" s="91"/>
      <c r="AE49" s="88">
        <f t="shared" ref="AE49:AE53" si="173">AE41*B49</f>
        <v>665.28</v>
      </c>
      <c r="AF49" s="91"/>
      <c r="AG49" s="88">
        <f t="shared" ref="AG49:AG53" si="174">AG41*B49</f>
        <v>608.82800000000009</v>
      </c>
      <c r="AH49" s="91"/>
      <c r="AI49" s="88">
        <f t="shared" ref="AI49:AI53" si="175">AI41*B49</f>
        <v>605.08800000000008</v>
      </c>
      <c r="AJ49" s="91"/>
      <c r="AK49" s="88">
        <f t="shared" ref="AK49:AK53" si="176">AK41*B49</f>
        <v>468.51200000000006</v>
      </c>
      <c r="AL49" s="91"/>
      <c r="AM49" s="88">
        <f t="shared" ref="AM49:AM53" si="177">AM41*B49</f>
        <v>482.70200000000006</v>
      </c>
      <c r="AN49" s="91"/>
      <c r="AO49" s="88">
        <f t="shared" ref="AO49:AO53" si="178">AO41*B49</f>
        <v>649.79200000000003</v>
      </c>
      <c r="AP49" s="91"/>
      <c r="AQ49" s="88">
        <f t="shared" ref="AQ49:AQ53" si="179">AQ41*B49</f>
        <v>512.97400000000005</v>
      </c>
      <c r="AR49" s="91"/>
      <c r="AS49" s="88">
        <f t="shared" ref="AS49:AS53" si="180">AS41*B49</f>
        <v>598.57600000000002</v>
      </c>
      <c r="AT49" s="91"/>
      <c r="AU49" s="88">
        <f t="shared" ref="AU49:AU53" si="181">AU41*B49</f>
        <v>562.27600000000007</v>
      </c>
      <c r="AV49" s="91"/>
      <c r="AW49" s="88">
        <f t="shared" ref="AW49:AW53" si="182">AW41*B49</f>
        <v>682.44</v>
      </c>
      <c r="AX49" s="91"/>
      <c r="AY49" s="88">
        <f t="shared" ref="AY49:AY53" si="183">AY41*B49</f>
        <v>423.786</v>
      </c>
      <c r="AZ49" s="91"/>
      <c r="BA49" s="88">
        <f t="shared" ref="BA49:BA53" si="184">BA41*B49</f>
        <v>444.05900000000003</v>
      </c>
      <c r="BB49" s="91"/>
      <c r="BC49" s="88">
        <f t="shared" ref="BC49:BC53" si="185">BC41*B49</f>
        <v>612.97500000000002</v>
      </c>
      <c r="BD49" s="91"/>
      <c r="BE49" s="88">
        <f t="shared" ref="BE49:BE53" si="186">BE41*B49</f>
        <v>571.82400000000007</v>
      </c>
      <c r="BF49" s="91"/>
      <c r="BG49" s="88">
        <f t="shared" ref="BG49:BG53" si="187">BG41*B49</f>
        <v>666.28100000000006</v>
      </c>
      <c r="BH49" s="91"/>
      <c r="BI49" s="80">
        <f t="shared" ref="BI49:BI53" si="188">BI41*B49</f>
        <v>523.54500000000007</v>
      </c>
      <c r="BJ49" s="83"/>
      <c r="BK49" s="80">
        <f>BK41*B49</f>
        <v>593.18600000000004</v>
      </c>
      <c r="BL49" s="83"/>
      <c r="BM49" s="62">
        <f t="shared" ref="BM49:BM53" si="189">SUM(C49:BL49)</f>
        <v>17236.879000000001</v>
      </c>
      <c r="BN49" s="50"/>
      <c r="BO49" s="3"/>
      <c r="BP49" s="1"/>
      <c r="BQ49" s="1"/>
      <c r="BR49" s="1"/>
      <c r="BS49" s="1"/>
    </row>
    <row r="50" spans="1:71" ht="15.75" customHeight="1">
      <c r="A50" s="24" t="s">
        <v>8</v>
      </c>
      <c r="B50" s="51">
        <v>1.38</v>
      </c>
      <c r="C50" s="82">
        <f t="shared" si="159"/>
        <v>0</v>
      </c>
      <c r="D50" s="83"/>
      <c r="E50" s="80">
        <f t="shared" si="160"/>
        <v>0</v>
      </c>
      <c r="F50" s="83"/>
      <c r="G50" s="80">
        <f t="shared" si="161"/>
        <v>0</v>
      </c>
      <c r="H50" s="83"/>
      <c r="I50" s="80">
        <f t="shared" si="162"/>
        <v>0</v>
      </c>
      <c r="J50" s="83"/>
      <c r="K50" s="80">
        <f t="shared" si="163"/>
        <v>0</v>
      </c>
      <c r="L50" s="83"/>
      <c r="M50" s="80">
        <f t="shared" si="164"/>
        <v>0</v>
      </c>
      <c r="N50" s="83"/>
      <c r="O50" s="80">
        <f t="shared" si="165"/>
        <v>0</v>
      </c>
      <c r="P50" s="83"/>
      <c r="Q50" s="80">
        <f t="shared" si="166"/>
        <v>0</v>
      </c>
      <c r="R50" s="83"/>
      <c r="S50" s="80">
        <f t="shared" si="167"/>
        <v>0</v>
      </c>
      <c r="T50" s="83"/>
      <c r="U50" s="80">
        <f t="shared" si="168"/>
        <v>0</v>
      </c>
      <c r="V50" s="83"/>
      <c r="W50" s="80">
        <f t="shared" si="169"/>
        <v>0</v>
      </c>
      <c r="X50" s="83"/>
      <c r="Y50" s="80">
        <f t="shared" si="170"/>
        <v>0</v>
      </c>
      <c r="Z50" s="83"/>
      <c r="AA50" s="80">
        <f t="shared" si="171"/>
        <v>0</v>
      </c>
      <c r="AB50" s="83"/>
      <c r="AC50" s="80">
        <f t="shared" si="172"/>
        <v>0</v>
      </c>
      <c r="AD50" s="83"/>
      <c r="AE50" s="80">
        <f t="shared" si="173"/>
        <v>0</v>
      </c>
      <c r="AF50" s="83"/>
      <c r="AG50" s="80">
        <f t="shared" si="174"/>
        <v>0</v>
      </c>
      <c r="AH50" s="83"/>
      <c r="AI50" s="80">
        <f t="shared" si="175"/>
        <v>0</v>
      </c>
      <c r="AJ50" s="83"/>
      <c r="AK50" s="80">
        <f t="shared" si="176"/>
        <v>0</v>
      </c>
      <c r="AL50" s="83"/>
      <c r="AM50" s="80">
        <f t="shared" si="177"/>
        <v>0</v>
      </c>
      <c r="AN50" s="83"/>
      <c r="AO50" s="80">
        <f t="shared" si="178"/>
        <v>0</v>
      </c>
      <c r="AP50" s="83"/>
      <c r="AQ50" s="80">
        <f t="shared" si="179"/>
        <v>0</v>
      </c>
      <c r="AR50" s="83"/>
      <c r="AS50" s="80">
        <f t="shared" si="180"/>
        <v>0</v>
      </c>
      <c r="AT50" s="83"/>
      <c r="AU50" s="80">
        <f t="shared" si="181"/>
        <v>0</v>
      </c>
      <c r="AV50" s="83"/>
      <c r="AW50" s="80">
        <f t="shared" si="182"/>
        <v>0</v>
      </c>
      <c r="AX50" s="83"/>
      <c r="AY50" s="80">
        <f t="shared" si="183"/>
        <v>0</v>
      </c>
      <c r="AZ50" s="83"/>
      <c r="BA50" s="80">
        <f t="shared" si="184"/>
        <v>0</v>
      </c>
      <c r="BB50" s="83"/>
      <c r="BC50" s="80">
        <f t="shared" si="185"/>
        <v>0</v>
      </c>
      <c r="BD50" s="83"/>
      <c r="BE50" s="80">
        <f t="shared" si="186"/>
        <v>0</v>
      </c>
      <c r="BF50" s="83"/>
      <c r="BG50" s="80">
        <f t="shared" si="187"/>
        <v>0</v>
      </c>
      <c r="BH50" s="83"/>
      <c r="BI50" s="80">
        <f t="shared" si="188"/>
        <v>0</v>
      </c>
      <c r="BJ50" s="83"/>
      <c r="BK50" s="80">
        <f t="shared" ref="BK50:BK53" si="190">BK42*D50</f>
        <v>0</v>
      </c>
      <c r="BL50" s="83"/>
      <c r="BM50" s="62">
        <f t="shared" si="189"/>
        <v>0</v>
      </c>
      <c r="BN50" s="50"/>
      <c r="BO50" s="3"/>
      <c r="BP50" s="1"/>
      <c r="BQ50" s="1"/>
      <c r="BR50" s="1"/>
      <c r="BS50" s="1"/>
    </row>
    <row r="51" spans="1:71" ht="15.75" customHeight="1">
      <c r="A51" s="24" t="s">
        <v>9</v>
      </c>
      <c r="B51" s="51">
        <v>1.78</v>
      </c>
      <c r="C51" s="82">
        <f t="shared" si="159"/>
        <v>0</v>
      </c>
      <c r="D51" s="83"/>
      <c r="E51" s="80">
        <f t="shared" si="160"/>
        <v>0</v>
      </c>
      <c r="F51" s="83"/>
      <c r="G51" s="80">
        <f t="shared" si="161"/>
        <v>0</v>
      </c>
      <c r="H51" s="83"/>
      <c r="I51" s="80">
        <f t="shared" si="162"/>
        <v>0</v>
      </c>
      <c r="J51" s="83"/>
      <c r="K51" s="80">
        <f t="shared" si="163"/>
        <v>0</v>
      </c>
      <c r="L51" s="83"/>
      <c r="M51" s="80">
        <f t="shared" si="164"/>
        <v>0</v>
      </c>
      <c r="N51" s="83"/>
      <c r="O51" s="80">
        <f t="shared" si="165"/>
        <v>353.65039999999999</v>
      </c>
      <c r="P51" s="83"/>
      <c r="Q51" s="80">
        <f t="shared" si="166"/>
        <v>0</v>
      </c>
      <c r="R51" s="83"/>
      <c r="S51" s="80">
        <f t="shared" si="167"/>
        <v>0</v>
      </c>
      <c r="T51" s="83"/>
      <c r="U51" s="80">
        <f t="shared" si="168"/>
        <v>0</v>
      </c>
      <c r="V51" s="83"/>
      <c r="W51" s="80">
        <f t="shared" si="169"/>
        <v>0</v>
      </c>
      <c r="X51" s="83"/>
      <c r="Y51" s="80">
        <f t="shared" si="170"/>
        <v>0</v>
      </c>
      <c r="Z51" s="83"/>
      <c r="AA51" s="80">
        <f t="shared" si="171"/>
        <v>0</v>
      </c>
      <c r="AB51" s="83"/>
      <c r="AC51" s="80">
        <f t="shared" si="172"/>
        <v>0</v>
      </c>
      <c r="AD51" s="83"/>
      <c r="AE51" s="80">
        <f t="shared" si="173"/>
        <v>0</v>
      </c>
      <c r="AF51" s="83"/>
      <c r="AG51" s="80">
        <f t="shared" si="174"/>
        <v>0</v>
      </c>
      <c r="AH51" s="83"/>
      <c r="AI51" s="80">
        <f t="shared" si="175"/>
        <v>0</v>
      </c>
      <c r="AJ51" s="83"/>
      <c r="AK51" s="80">
        <f t="shared" si="176"/>
        <v>0</v>
      </c>
      <c r="AL51" s="83"/>
      <c r="AM51" s="80">
        <f t="shared" si="177"/>
        <v>0</v>
      </c>
      <c r="AN51" s="83"/>
      <c r="AO51" s="80">
        <f t="shared" si="178"/>
        <v>0</v>
      </c>
      <c r="AP51" s="83"/>
      <c r="AQ51" s="80">
        <f t="shared" si="179"/>
        <v>0</v>
      </c>
      <c r="AR51" s="83"/>
      <c r="AS51" s="80">
        <f t="shared" si="180"/>
        <v>0</v>
      </c>
      <c r="AT51" s="83"/>
      <c r="AU51" s="80">
        <f t="shared" si="181"/>
        <v>0</v>
      </c>
      <c r="AV51" s="83"/>
      <c r="AW51" s="80">
        <f t="shared" si="182"/>
        <v>0</v>
      </c>
      <c r="AX51" s="83"/>
      <c r="AY51" s="80">
        <f t="shared" si="183"/>
        <v>0</v>
      </c>
      <c r="AZ51" s="83"/>
      <c r="BA51" s="80">
        <f t="shared" si="184"/>
        <v>0</v>
      </c>
      <c r="BB51" s="83"/>
      <c r="BC51" s="80">
        <f t="shared" si="185"/>
        <v>0</v>
      </c>
      <c r="BD51" s="83"/>
      <c r="BE51" s="80">
        <f t="shared" si="186"/>
        <v>0</v>
      </c>
      <c r="BF51" s="83"/>
      <c r="BG51" s="80">
        <f t="shared" si="187"/>
        <v>0</v>
      </c>
      <c r="BH51" s="83"/>
      <c r="BI51" s="80">
        <f t="shared" si="188"/>
        <v>0</v>
      </c>
      <c r="BJ51" s="83"/>
      <c r="BK51" s="80">
        <f t="shared" si="190"/>
        <v>0</v>
      </c>
      <c r="BL51" s="83"/>
      <c r="BM51" s="62">
        <f t="shared" si="189"/>
        <v>353.65039999999999</v>
      </c>
      <c r="BN51" s="50"/>
      <c r="BO51" s="3"/>
      <c r="BP51" s="1"/>
      <c r="BQ51" s="1"/>
      <c r="BR51" s="1"/>
      <c r="BS51" s="1"/>
    </row>
    <row r="52" spans="1:71" ht="15.75" customHeight="1">
      <c r="A52" s="24" t="s">
        <v>10</v>
      </c>
      <c r="B52" s="52">
        <v>1.48</v>
      </c>
      <c r="C52" s="82">
        <f t="shared" si="159"/>
        <v>0</v>
      </c>
      <c r="D52" s="83"/>
      <c r="E52" s="80">
        <f t="shared" si="160"/>
        <v>0</v>
      </c>
      <c r="F52" s="83"/>
      <c r="G52" s="80">
        <f t="shared" si="161"/>
        <v>0</v>
      </c>
      <c r="H52" s="83"/>
      <c r="I52" s="80">
        <f t="shared" si="162"/>
        <v>0</v>
      </c>
      <c r="J52" s="83"/>
      <c r="K52" s="80">
        <f t="shared" si="163"/>
        <v>0</v>
      </c>
      <c r="L52" s="83"/>
      <c r="M52" s="80">
        <f t="shared" si="164"/>
        <v>0</v>
      </c>
      <c r="N52" s="83"/>
      <c r="O52" s="80">
        <f t="shared" si="165"/>
        <v>0</v>
      </c>
      <c r="P52" s="83"/>
      <c r="Q52" s="80">
        <f t="shared" si="166"/>
        <v>0</v>
      </c>
      <c r="R52" s="83"/>
      <c r="S52" s="80">
        <f t="shared" si="167"/>
        <v>0</v>
      </c>
      <c r="T52" s="83"/>
      <c r="U52" s="80">
        <f t="shared" si="168"/>
        <v>0</v>
      </c>
      <c r="V52" s="83"/>
      <c r="W52" s="80">
        <f t="shared" si="169"/>
        <v>0</v>
      </c>
      <c r="X52" s="83"/>
      <c r="Y52" s="80">
        <f t="shared" si="170"/>
        <v>0</v>
      </c>
      <c r="Z52" s="83"/>
      <c r="AA52" s="80">
        <f t="shared" si="171"/>
        <v>0</v>
      </c>
      <c r="AB52" s="83"/>
      <c r="AC52" s="80">
        <f t="shared" si="172"/>
        <v>0</v>
      </c>
      <c r="AD52" s="83"/>
      <c r="AE52" s="80">
        <f t="shared" si="173"/>
        <v>0</v>
      </c>
      <c r="AF52" s="83"/>
      <c r="AG52" s="80">
        <f t="shared" si="174"/>
        <v>0</v>
      </c>
      <c r="AH52" s="83"/>
      <c r="AI52" s="80">
        <f t="shared" si="175"/>
        <v>0</v>
      </c>
      <c r="AJ52" s="83"/>
      <c r="AK52" s="80">
        <f t="shared" si="176"/>
        <v>0</v>
      </c>
      <c r="AL52" s="83"/>
      <c r="AM52" s="80">
        <f t="shared" si="177"/>
        <v>0</v>
      </c>
      <c r="AN52" s="83"/>
      <c r="AO52" s="80">
        <f t="shared" si="178"/>
        <v>0</v>
      </c>
      <c r="AP52" s="83"/>
      <c r="AQ52" s="80">
        <f t="shared" si="179"/>
        <v>0</v>
      </c>
      <c r="AR52" s="83"/>
      <c r="AS52" s="80">
        <f t="shared" si="180"/>
        <v>0</v>
      </c>
      <c r="AT52" s="83"/>
      <c r="AU52" s="80">
        <f t="shared" si="181"/>
        <v>0</v>
      </c>
      <c r="AV52" s="83"/>
      <c r="AW52" s="80">
        <f t="shared" si="182"/>
        <v>0</v>
      </c>
      <c r="AX52" s="83"/>
      <c r="AY52" s="80">
        <f t="shared" si="183"/>
        <v>0</v>
      </c>
      <c r="AZ52" s="83"/>
      <c r="BA52" s="80">
        <f t="shared" si="184"/>
        <v>0</v>
      </c>
      <c r="BB52" s="83"/>
      <c r="BC52" s="80">
        <f t="shared" si="185"/>
        <v>0</v>
      </c>
      <c r="BD52" s="83"/>
      <c r="BE52" s="80">
        <f t="shared" si="186"/>
        <v>0</v>
      </c>
      <c r="BF52" s="83"/>
      <c r="BG52" s="80">
        <f t="shared" si="187"/>
        <v>0</v>
      </c>
      <c r="BH52" s="83"/>
      <c r="BI52" s="80">
        <f t="shared" si="188"/>
        <v>0</v>
      </c>
      <c r="BJ52" s="83"/>
      <c r="BK52" s="80">
        <f t="shared" si="190"/>
        <v>0</v>
      </c>
      <c r="BL52" s="83"/>
      <c r="BM52" s="62">
        <f t="shared" si="189"/>
        <v>0</v>
      </c>
      <c r="BN52" s="50"/>
      <c r="BO52" s="3"/>
      <c r="BP52" s="1"/>
      <c r="BQ52" s="1"/>
      <c r="BR52" s="1"/>
      <c r="BS52" s="1"/>
    </row>
    <row r="53" spans="1:71" ht="15.75" customHeight="1">
      <c r="A53" s="32" t="s">
        <v>11</v>
      </c>
      <c r="B53" s="53">
        <v>0.12</v>
      </c>
      <c r="C53" s="86">
        <f t="shared" si="159"/>
        <v>0</v>
      </c>
      <c r="D53" s="85"/>
      <c r="E53" s="84">
        <f t="shared" si="160"/>
        <v>0</v>
      </c>
      <c r="F53" s="85"/>
      <c r="G53" s="84">
        <f t="shared" si="161"/>
        <v>0</v>
      </c>
      <c r="H53" s="85"/>
      <c r="I53" s="84">
        <f t="shared" si="162"/>
        <v>0</v>
      </c>
      <c r="J53" s="85"/>
      <c r="K53" s="84">
        <f t="shared" si="163"/>
        <v>0</v>
      </c>
      <c r="L53" s="85"/>
      <c r="M53" s="84">
        <f t="shared" si="164"/>
        <v>0</v>
      </c>
      <c r="N53" s="85"/>
      <c r="O53" s="84">
        <f t="shared" si="165"/>
        <v>0</v>
      </c>
      <c r="P53" s="85"/>
      <c r="Q53" s="84">
        <f t="shared" si="166"/>
        <v>0</v>
      </c>
      <c r="R53" s="85"/>
      <c r="S53" s="84">
        <f t="shared" si="167"/>
        <v>0</v>
      </c>
      <c r="T53" s="85"/>
      <c r="U53" s="84">
        <f t="shared" si="168"/>
        <v>0</v>
      </c>
      <c r="V53" s="85"/>
      <c r="W53" s="84">
        <f t="shared" si="169"/>
        <v>0</v>
      </c>
      <c r="X53" s="85"/>
      <c r="Y53" s="84">
        <f t="shared" si="170"/>
        <v>0</v>
      </c>
      <c r="Z53" s="85"/>
      <c r="AA53" s="84">
        <f t="shared" si="171"/>
        <v>0</v>
      </c>
      <c r="AB53" s="85"/>
      <c r="AC53" s="84">
        <f t="shared" si="172"/>
        <v>0</v>
      </c>
      <c r="AD53" s="85"/>
      <c r="AE53" s="84">
        <f t="shared" si="173"/>
        <v>0</v>
      </c>
      <c r="AF53" s="85"/>
      <c r="AG53" s="84">
        <f t="shared" si="174"/>
        <v>0</v>
      </c>
      <c r="AH53" s="85"/>
      <c r="AI53" s="84">
        <f t="shared" si="175"/>
        <v>0</v>
      </c>
      <c r="AJ53" s="85"/>
      <c r="AK53" s="84">
        <f t="shared" si="176"/>
        <v>0</v>
      </c>
      <c r="AL53" s="85"/>
      <c r="AM53" s="84">
        <f t="shared" si="177"/>
        <v>0</v>
      </c>
      <c r="AN53" s="85"/>
      <c r="AO53" s="84">
        <f t="shared" si="178"/>
        <v>0</v>
      </c>
      <c r="AP53" s="85"/>
      <c r="AQ53" s="84">
        <f t="shared" si="179"/>
        <v>0</v>
      </c>
      <c r="AR53" s="85"/>
      <c r="AS53" s="84">
        <f t="shared" si="180"/>
        <v>0</v>
      </c>
      <c r="AT53" s="85"/>
      <c r="AU53" s="84">
        <f t="shared" si="181"/>
        <v>0</v>
      </c>
      <c r="AV53" s="85"/>
      <c r="AW53" s="84">
        <f t="shared" si="182"/>
        <v>0</v>
      </c>
      <c r="AX53" s="85"/>
      <c r="AY53" s="84">
        <f t="shared" si="183"/>
        <v>0</v>
      </c>
      <c r="AZ53" s="85"/>
      <c r="BA53" s="84">
        <f t="shared" si="184"/>
        <v>0</v>
      </c>
      <c r="BB53" s="85"/>
      <c r="BC53" s="84">
        <f t="shared" si="185"/>
        <v>0</v>
      </c>
      <c r="BD53" s="85"/>
      <c r="BE53" s="84">
        <f t="shared" si="186"/>
        <v>0</v>
      </c>
      <c r="BF53" s="85"/>
      <c r="BG53" s="84">
        <f t="shared" si="187"/>
        <v>0</v>
      </c>
      <c r="BH53" s="85"/>
      <c r="BI53" s="80">
        <f t="shared" si="188"/>
        <v>0</v>
      </c>
      <c r="BJ53" s="83"/>
      <c r="BK53" s="80">
        <f t="shared" si="190"/>
        <v>0</v>
      </c>
      <c r="BL53" s="83"/>
      <c r="BM53" s="62">
        <f t="shared" si="189"/>
        <v>0</v>
      </c>
      <c r="BN53" s="50"/>
      <c r="BO53" s="3"/>
      <c r="BP53" s="1"/>
      <c r="BQ53" s="1"/>
      <c r="BR53" s="1"/>
      <c r="BS53" s="1"/>
    </row>
    <row r="54" spans="1:71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50">
        <f>SUM(BM49:BM53)</f>
        <v>17590.529399999999</v>
      </c>
      <c r="BN54" s="3"/>
      <c r="BO54" s="3"/>
      <c r="BP54" s="1"/>
      <c r="BQ54" s="1"/>
      <c r="BR54" s="1"/>
      <c r="BS54" s="1"/>
    </row>
    <row r="55" spans="1:71" ht="15.75" customHeight="1">
      <c r="A55" s="98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100"/>
      <c r="BP55" s="1"/>
      <c r="BQ55" s="1"/>
      <c r="BR55" s="1"/>
      <c r="BS55" s="1"/>
    </row>
    <row r="56" spans="1:71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3"/>
      <c r="BN56" s="3"/>
      <c r="BO56" s="3"/>
      <c r="BP56" s="1"/>
      <c r="BQ56" s="1"/>
      <c r="BR56" s="1"/>
      <c r="BS56" s="1"/>
    </row>
    <row r="57" spans="1:71" ht="15.75" customHeight="1">
      <c r="A57" s="4" t="s">
        <v>19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1"/>
      <c r="BQ57" s="1"/>
      <c r="BR57" s="1"/>
      <c r="BS57" s="1"/>
    </row>
    <row r="58" spans="1:71" ht="15.75" customHeight="1">
      <c r="A58" s="5"/>
      <c r="B58" s="6" t="s">
        <v>2</v>
      </c>
      <c r="C58" s="92">
        <v>44562</v>
      </c>
      <c r="D58" s="93"/>
      <c r="E58" s="92">
        <v>44563</v>
      </c>
      <c r="F58" s="93"/>
      <c r="G58" s="92">
        <v>44564</v>
      </c>
      <c r="H58" s="93"/>
      <c r="I58" s="92">
        <v>44565</v>
      </c>
      <c r="J58" s="93"/>
      <c r="K58" s="92">
        <v>44566</v>
      </c>
      <c r="L58" s="93"/>
      <c r="M58" s="92">
        <v>44567</v>
      </c>
      <c r="N58" s="93"/>
      <c r="O58" s="92">
        <v>44568</v>
      </c>
      <c r="P58" s="93"/>
      <c r="Q58" s="92">
        <v>44569</v>
      </c>
      <c r="R58" s="93"/>
      <c r="S58" s="92">
        <v>44570</v>
      </c>
      <c r="T58" s="93"/>
      <c r="U58" s="92">
        <v>44571</v>
      </c>
      <c r="V58" s="93"/>
      <c r="W58" s="92">
        <v>44572</v>
      </c>
      <c r="X58" s="93"/>
      <c r="Y58" s="92">
        <v>44573</v>
      </c>
      <c r="Z58" s="93"/>
      <c r="AA58" s="92">
        <v>44574</v>
      </c>
      <c r="AB58" s="93"/>
      <c r="AC58" s="92">
        <v>44575</v>
      </c>
      <c r="AD58" s="93"/>
      <c r="AE58" s="92">
        <v>44576</v>
      </c>
      <c r="AF58" s="93"/>
      <c r="AG58" s="92">
        <v>44577</v>
      </c>
      <c r="AH58" s="93"/>
      <c r="AI58" s="92">
        <v>44578</v>
      </c>
      <c r="AJ58" s="93"/>
      <c r="AK58" s="92">
        <v>44579</v>
      </c>
      <c r="AL58" s="93"/>
      <c r="AM58" s="92">
        <v>44580</v>
      </c>
      <c r="AN58" s="93"/>
      <c r="AO58" s="92">
        <v>44581</v>
      </c>
      <c r="AP58" s="93"/>
      <c r="AQ58" s="92">
        <v>44582</v>
      </c>
      <c r="AR58" s="93"/>
      <c r="AS58" s="92">
        <v>44583</v>
      </c>
      <c r="AT58" s="93"/>
      <c r="AU58" s="92">
        <v>44584</v>
      </c>
      <c r="AV58" s="93"/>
      <c r="AW58" s="92">
        <v>44585</v>
      </c>
      <c r="AX58" s="93"/>
      <c r="AY58" s="92">
        <v>44586</v>
      </c>
      <c r="AZ58" s="93"/>
      <c r="BA58" s="92">
        <v>44587</v>
      </c>
      <c r="BB58" s="93"/>
      <c r="BC58" s="92">
        <v>44588</v>
      </c>
      <c r="BD58" s="93"/>
      <c r="BE58" s="92">
        <v>44589</v>
      </c>
      <c r="BF58" s="93"/>
      <c r="BG58" s="92">
        <v>44590</v>
      </c>
      <c r="BH58" s="93"/>
      <c r="BI58" s="92">
        <v>44591</v>
      </c>
      <c r="BJ58" s="93"/>
      <c r="BK58" s="92">
        <v>44592</v>
      </c>
      <c r="BL58" s="93"/>
      <c r="BM58" s="7" t="s">
        <v>3</v>
      </c>
      <c r="BN58" s="8" t="s">
        <v>4</v>
      </c>
      <c r="BO58" s="8" t="s">
        <v>5</v>
      </c>
      <c r="BP58" s="1"/>
      <c r="BQ58" s="1"/>
      <c r="BR58" s="1"/>
      <c r="BS58" s="1"/>
    </row>
    <row r="59" spans="1:71" ht="15.75" customHeight="1">
      <c r="A59" s="47" t="s">
        <v>14</v>
      </c>
      <c r="B59" s="11" t="s">
        <v>7</v>
      </c>
      <c r="C59" s="12">
        <v>465.18</v>
      </c>
      <c r="D59" s="13">
        <f t="shared" ref="D59:D63" si="191">BN59-C59</f>
        <v>138.69096774193548</v>
      </c>
      <c r="E59" s="16">
        <v>125.54</v>
      </c>
      <c r="F59" s="15">
        <f t="shared" ref="F59:F63" si="192">(BN59+D59)-E59</f>
        <v>617.02193548387095</v>
      </c>
      <c r="G59" s="16">
        <v>290.73</v>
      </c>
      <c r="H59" s="15">
        <f t="shared" ref="H59:H63" si="193">(BN59+F59)-G59</f>
        <v>930.16290322580653</v>
      </c>
      <c r="I59" s="16">
        <v>484.36</v>
      </c>
      <c r="J59" s="15">
        <f t="shared" ref="J59:J63" si="194">(BN59+H59)-I59</f>
        <v>1049.673870967742</v>
      </c>
      <c r="K59" s="16">
        <v>93.62</v>
      </c>
      <c r="L59" s="15">
        <f t="shared" ref="L59:L63" si="195">(BN59+J59)-K59</f>
        <v>1559.9248387096777</v>
      </c>
      <c r="M59" s="16">
        <v>353.01</v>
      </c>
      <c r="N59" s="15">
        <f t="shared" ref="N59:N63" si="196">(BN59+L59)-M59</f>
        <v>1810.7858064516133</v>
      </c>
      <c r="O59" s="16">
        <v>585.1</v>
      </c>
      <c r="P59" s="15">
        <f t="shared" ref="P59:P63" si="197">(BN59+N59)-O59</f>
        <v>1829.5567741935488</v>
      </c>
      <c r="Q59" s="16">
        <v>312.95999999999998</v>
      </c>
      <c r="R59" s="15">
        <f t="shared" ref="R59:R63" si="198">(BN59+P59)-Q59</f>
        <v>2120.4677419354844</v>
      </c>
      <c r="S59" s="16">
        <v>385.7</v>
      </c>
      <c r="T59" s="15">
        <f t="shared" ref="T59:T63" si="199">(BN59+R59)-S59</f>
        <v>2338.6387096774201</v>
      </c>
      <c r="U59" s="16">
        <v>504.04</v>
      </c>
      <c r="V59" s="15">
        <f t="shared" ref="V59:V63" si="200">(BN59+T59)-U59</f>
        <v>2438.4696774193558</v>
      </c>
      <c r="W59" s="16">
        <v>564.48</v>
      </c>
      <c r="X59" s="15">
        <f t="shared" ref="X59:X63" si="201">(BN59+V59)-W59</f>
        <v>2477.8606451612914</v>
      </c>
      <c r="Y59" s="16">
        <v>534.72</v>
      </c>
      <c r="Z59" s="15">
        <f t="shared" ref="Z59:Z63" si="202">(BN59+X59)-Y59</f>
        <v>2547.0116129032267</v>
      </c>
      <c r="AA59" s="16">
        <v>489.95</v>
      </c>
      <c r="AB59" s="15">
        <f t="shared" ref="AB59:AB63" si="203">(BN59+Z59)-AA59</f>
        <v>2660.9325806451625</v>
      </c>
      <c r="AC59" s="16">
        <v>528.72</v>
      </c>
      <c r="AD59" s="15">
        <f t="shared" ref="AD59:AD63" si="204">(BN59+AB59)-AC59</f>
        <v>2736.0835483870978</v>
      </c>
      <c r="AE59" s="16">
        <v>300.26</v>
      </c>
      <c r="AF59" s="15">
        <f t="shared" ref="AF59:AF63" si="205">(BN59+AD59)-AE59</f>
        <v>3039.6945161290332</v>
      </c>
      <c r="AG59" s="16">
        <v>391.57</v>
      </c>
      <c r="AH59" s="15">
        <f t="shared" ref="AH59:AH63" si="206">(BN59+AF59)-AG59</f>
        <v>3251.9954838709687</v>
      </c>
      <c r="AI59" s="16">
        <v>503.86</v>
      </c>
      <c r="AJ59" s="15">
        <f t="shared" ref="AJ59:AJ63" si="207">(BN59+AH59)-AI59</f>
        <v>3352.0064516129041</v>
      </c>
      <c r="AK59" s="16">
        <v>529.29</v>
      </c>
      <c r="AL59" s="15">
        <f t="shared" ref="AL59:AL63" si="208">(BN59+AJ59)-AK59</f>
        <v>3426.5874193548398</v>
      </c>
      <c r="AM59" s="16">
        <v>517.54999999999995</v>
      </c>
      <c r="AN59" s="15">
        <f t="shared" ref="AN59:AN63" si="209">(BN59+AL59)-AM59</f>
        <v>3512.9083870967752</v>
      </c>
      <c r="AO59" s="16">
        <v>455.42</v>
      </c>
      <c r="AP59" s="15">
        <f t="shared" ref="AP59:AP63" si="210">(BN59+AN59)-AO59</f>
        <v>3661.3593548387107</v>
      </c>
      <c r="AQ59" s="16">
        <v>558.77</v>
      </c>
      <c r="AR59" s="15">
        <f t="shared" ref="AR59:AR63" si="211">(BN59+AP59)-AQ59</f>
        <v>3706.4603225806463</v>
      </c>
      <c r="AS59" s="16">
        <v>271.77999999999997</v>
      </c>
      <c r="AT59" s="15">
        <f t="shared" ref="AT59:AT63" si="212">(BN59+AR59)-AS59</f>
        <v>4038.5512903225817</v>
      </c>
      <c r="AU59" s="16">
        <v>615.95000000000005</v>
      </c>
      <c r="AV59" s="15">
        <f t="shared" ref="AV59:AV63" si="213">(BN59+AT59)-AU59</f>
        <v>4026.4722580645175</v>
      </c>
      <c r="AW59" s="16">
        <v>644.6</v>
      </c>
      <c r="AX59" s="15">
        <f t="shared" ref="AX59:AX63" si="214">(BN59+AV59)-AW59</f>
        <v>3985.7432258064532</v>
      </c>
      <c r="AY59" s="16">
        <v>344.8</v>
      </c>
      <c r="AZ59" s="15">
        <f t="shared" ref="AZ59:AZ63" si="215">(BN59+AX59)-AV59</f>
        <v>563.14193548387084</v>
      </c>
      <c r="BA59" s="16">
        <v>441.26</v>
      </c>
      <c r="BB59" s="15">
        <f t="shared" ref="BB59:BB63" si="216">(BN59+AZ59)-BA59</f>
        <v>725.75290322580645</v>
      </c>
      <c r="BC59" s="16">
        <v>14.26</v>
      </c>
      <c r="BD59" s="15">
        <f t="shared" ref="BD59:BD63" si="217">(BN59+BB59)-BC59</f>
        <v>1315.3638709677418</v>
      </c>
      <c r="BE59" s="16">
        <v>452.46</v>
      </c>
      <c r="BF59" s="15">
        <f t="shared" ref="BF59:BF63" si="218">(BN59+BD59)-BE59</f>
        <v>1466.7748387096772</v>
      </c>
      <c r="BG59" s="16">
        <v>451.68</v>
      </c>
      <c r="BH59" s="17">
        <f t="shared" ref="BH59:BH63" si="219">(BN59+BF59)-BG59</f>
        <v>1618.9658064516127</v>
      </c>
      <c r="BI59" s="58">
        <v>355.09</v>
      </c>
      <c r="BJ59" s="19">
        <f t="shared" ref="BJ59:BJ63" si="220">(BN59+BH59)-BI59</f>
        <v>1867.7467741935482</v>
      </c>
      <c r="BK59" s="66">
        <v>466.3</v>
      </c>
      <c r="BL59" s="64">
        <f t="shared" ref="BL59:BL63" si="221">(BJ59+BN59)-BK59</f>
        <v>2005.3177419354836</v>
      </c>
      <c r="BM59" s="22">
        <f t="shared" ref="BM59:BM63" si="222">SUM(C59+E59+G59+I59+K59+M59+O59+Q59+S59+U59+W59+Y59+AA59+AC59+AE59+AG59+AI59+AK59+AM59+AO59+AQ59+AS59+AU59+AW59+AY59+BA59+BC59+BE59+BG59+BI59)</f>
        <v>12566.710000000001</v>
      </c>
      <c r="BN59" s="23">
        <f>18720/31</f>
        <v>603.87096774193549</v>
      </c>
      <c r="BO59" s="23">
        <f>18720-BM59</f>
        <v>6153.2899999999991</v>
      </c>
      <c r="BP59" s="1"/>
      <c r="BQ59" s="1"/>
      <c r="BR59" s="1"/>
      <c r="BS59" s="1"/>
    </row>
    <row r="60" spans="1:71" ht="15.75" customHeight="1">
      <c r="A60" s="24" t="s">
        <v>8</v>
      </c>
      <c r="B60" s="25" t="s">
        <v>7</v>
      </c>
      <c r="C60" s="26"/>
      <c r="D60" s="13">
        <f t="shared" si="191"/>
        <v>11.290322580645162</v>
      </c>
      <c r="E60" s="27"/>
      <c r="F60" s="15">
        <f t="shared" si="192"/>
        <v>22.580645161290324</v>
      </c>
      <c r="G60" s="27"/>
      <c r="H60" s="15">
        <f t="shared" si="193"/>
        <v>33.870967741935488</v>
      </c>
      <c r="I60" s="27"/>
      <c r="J60" s="15">
        <f t="shared" si="194"/>
        <v>45.161290322580648</v>
      </c>
      <c r="K60" s="27"/>
      <c r="L60" s="15">
        <f t="shared" si="195"/>
        <v>56.451612903225808</v>
      </c>
      <c r="M60" s="27"/>
      <c r="N60" s="15">
        <f t="shared" si="196"/>
        <v>67.741935483870975</v>
      </c>
      <c r="O60" s="27"/>
      <c r="P60" s="15">
        <f t="shared" si="197"/>
        <v>79.032258064516142</v>
      </c>
      <c r="Q60" s="27"/>
      <c r="R60" s="15">
        <f t="shared" si="198"/>
        <v>90.32258064516131</v>
      </c>
      <c r="S60" s="27"/>
      <c r="T60" s="15">
        <f t="shared" si="199"/>
        <v>101.61290322580648</v>
      </c>
      <c r="U60" s="27"/>
      <c r="V60" s="15">
        <f t="shared" si="200"/>
        <v>112.90322580645164</v>
      </c>
      <c r="W60" s="27"/>
      <c r="X60" s="15">
        <f t="shared" si="201"/>
        <v>124.19354838709681</v>
      </c>
      <c r="Y60" s="27"/>
      <c r="Z60" s="15">
        <f t="shared" si="202"/>
        <v>135.48387096774198</v>
      </c>
      <c r="AA60" s="27"/>
      <c r="AB60" s="15">
        <f t="shared" si="203"/>
        <v>146.77419354838713</v>
      </c>
      <c r="AC60" s="27"/>
      <c r="AD60" s="15">
        <f t="shared" si="204"/>
        <v>158.06451612903228</v>
      </c>
      <c r="AE60" s="27"/>
      <c r="AF60" s="15">
        <f t="shared" si="205"/>
        <v>169.35483870967744</v>
      </c>
      <c r="AG60" s="27"/>
      <c r="AH60" s="15">
        <f t="shared" si="206"/>
        <v>180.64516129032259</v>
      </c>
      <c r="AI60" s="59">
        <v>3.6</v>
      </c>
      <c r="AJ60" s="15">
        <f t="shared" si="207"/>
        <v>188.33548387096775</v>
      </c>
      <c r="AK60" s="27"/>
      <c r="AL60" s="15">
        <f t="shared" si="208"/>
        <v>199.6258064516129</v>
      </c>
      <c r="AM60" s="27"/>
      <c r="AN60" s="15">
        <f t="shared" si="209"/>
        <v>210.91612903225806</v>
      </c>
      <c r="AO60" s="27"/>
      <c r="AP60" s="15">
        <f t="shared" si="210"/>
        <v>222.20645161290321</v>
      </c>
      <c r="AQ60" s="27"/>
      <c r="AR60" s="15">
        <f t="shared" si="211"/>
        <v>233.49677419354836</v>
      </c>
      <c r="AS60" s="27"/>
      <c r="AT60" s="15">
        <f t="shared" si="212"/>
        <v>244.78709677419351</v>
      </c>
      <c r="AU60" s="27"/>
      <c r="AV60" s="15">
        <f t="shared" si="213"/>
        <v>256.0774193548387</v>
      </c>
      <c r="AW60" s="27"/>
      <c r="AX60" s="15">
        <f t="shared" si="214"/>
        <v>267.36774193548388</v>
      </c>
      <c r="AY60" s="27"/>
      <c r="AZ60" s="15">
        <f t="shared" si="215"/>
        <v>22.580645161290363</v>
      </c>
      <c r="BA60" s="59">
        <v>11.2</v>
      </c>
      <c r="BB60" s="15">
        <f t="shared" si="216"/>
        <v>22.670967741935524</v>
      </c>
      <c r="BC60" s="27"/>
      <c r="BD60" s="15">
        <f t="shared" si="217"/>
        <v>33.961290322580687</v>
      </c>
      <c r="BE60" s="27"/>
      <c r="BF60" s="15">
        <f t="shared" si="218"/>
        <v>45.251612903225848</v>
      </c>
      <c r="BG60" s="27"/>
      <c r="BH60" s="17">
        <f t="shared" si="219"/>
        <v>56.541935483871008</v>
      </c>
      <c r="BI60" s="28"/>
      <c r="BJ60" s="19">
        <f t="shared" si="220"/>
        <v>67.832258064516168</v>
      </c>
      <c r="BK60" s="29"/>
      <c r="BL60" s="64">
        <f t="shared" si="221"/>
        <v>79.122580645161335</v>
      </c>
      <c r="BM60" s="22">
        <f t="shared" si="222"/>
        <v>14.799999999999999</v>
      </c>
      <c r="BN60" s="31">
        <f>350/31</f>
        <v>11.290322580645162</v>
      </c>
      <c r="BO60" s="31">
        <f>350-BM60</f>
        <v>335.2</v>
      </c>
      <c r="BP60" s="1"/>
      <c r="BQ60" s="1"/>
      <c r="BR60" s="1"/>
      <c r="BS60" s="1"/>
    </row>
    <row r="61" spans="1:71" ht="15.75" customHeight="1">
      <c r="A61" s="24" t="s">
        <v>9</v>
      </c>
      <c r="B61" s="25" t="s">
        <v>7</v>
      </c>
      <c r="C61" s="26"/>
      <c r="D61" s="13">
        <f t="shared" si="191"/>
        <v>6.4516129032258061</v>
      </c>
      <c r="E61" s="27"/>
      <c r="F61" s="15">
        <f t="shared" si="192"/>
        <v>12.903225806451612</v>
      </c>
      <c r="G61" s="27"/>
      <c r="H61" s="15">
        <f t="shared" si="193"/>
        <v>19.354838709677416</v>
      </c>
      <c r="I61" s="27"/>
      <c r="J61" s="15">
        <f t="shared" si="194"/>
        <v>25.806451612903224</v>
      </c>
      <c r="K61" s="27"/>
      <c r="L61" s="15">
        <f t="shared" si="195"/>
        <v>32.258064516129032</v>
      </c>
      <c r="M61" s="27"/>
      <c r="N61" s="15">
        <f t="shared" si="196"/>
        <v>38.70967741935484</v>
      </c>
      <c r="O61" s="27"/>
      <c r="P61" s="15">
        <f t="shared" si="197"/>
        <v>45.161290322580648</v>
      </c>
      <c r="Q61" s="27"/>
      <c r="R61" s="15">
        <f t="shared" si="198"/>
        <v>51.612903225806456</v>
      </c>
      <c r="S61" s="27"/>
      <c r="T61" s="15">
        <f t="shared" si="199"/>
        <v>58.064516129032263</v>
      </c>
      <c r="U61" s="27"/>
      <c r="V61" s="15">
        <f t="shared" si="200"/>
        <v>64.516129032258064</v>
      </c>
      <c r="W61" s="27"/>
      <c r="X61" s="15">
        <f t="shared" si="201"/>
        <v>70.967741935483872</v>
      </c>
      <c r="Y61" s="27"/>
      <c r="Z61" s="15">
        <f t="shared" si="202"/>
        <v>77.41935483870968</v>
      </c>
      <c r="AA61" s="27"/>
      <c r="AB61" s="15">
        <f t="shared" si="203"/>
        <v>83.870967741935488</v>
      </c>
      <c r="AC61" s="27"/>
      <c r="AD61" s="15">
        <f t="shared" si="204"/>
        <v>90.322580645161295</v>
      </c>
      <c r="AE61" s="27"/>
      <c r="AF61" s="15">
        <f t="shared" si="205"/>
        <v>96.774193548387103</v>
      </c>
      <c r="AG61" s="27"/>
      <c r="AH61" s="15">
        <f t="shared" si="206"/>
        <v>103.22580645161291</v>
      </c>
      <c r="AI61" s="59">
        <v>238.96</v>
      </c>
      <c r="AJ61" s="15">
        <f t="shared" si="207"/>
        <v>-129.28258064516129</v>
      </c>
      <c r="AK61" s="27"/>
      <c r="AL61" s="15">
        <f t="shared" si="208"/>
        <v>-122.83096774193548</v>
      </c>
      <c r="AM61" s="27"/>
      <c r="AN61" s="15">
        <f t="shared" si="209"/>
        <v>-116.37935483870967</v>
      </c>
      <c r="AO61" s="27"/>
      <c r="AP61" s="15">
        <f t="shared" si="210"/>
        <v>-109.92774193548387</v>
      </c>
      <c r="AQ61" s="27"/>
      <c r="AR61" s="15">
        <f t="shared" si="211"/>
        <v>-103.47612903225806</v>
      </c>
      <c r="AS61" s="27"/>
      <c r="AT61" s="15">
        <f t="shared" si="212"/>
        <v>-97.02451612903225</v>
      </c>
      <c r="AU61" s="27"/>
      <c r="AV61" s="15">
        <f t="shared" si="213"/>
        <v>-90.572903225806442</v>
      </c>
      <c r="AW61" s="27"/>
      <c r="AX61" s="15">
        <f t="shared" si="214"/>
        <v>-84.121290322580634</v>
      </c>
      <c r="AY61" s="27"/>
      <c r="AZ61" s="15">
        <f t="shared" si="215"/>
        <v>12.903225806451616</v>
      </c>
      <c r="BA61" s="27"/>
      <c r="BB61" s="15">
        <f t="shared" si="216"/>
        <v>19.354838709677423</v>
      </c>
      <c r="BC61" s="59">
        <v>86.36</v>
      </c>
      <c r="BD61" s="15">
        <f t="shared" si="217"/>
        <v>-60.553548387096768</v>
      </c>
      <c r="BE61" s="27"/>
      <c r="BF61" s="15">
        <f t="shared" si="218"/>
        <v>-54.10193548387096</v>
      </c>
      <c r="BG61" s="27"/>
      <c r="BH61" s="17">
        <f t="shared" si="219"/>
        <v>-47.650322580645152</v>
      </c>
      <c r="BI61" s="28"/>
      <c r="BJ61" s="19">
        <f t="shared" si="220"/>
        <v>-41.198709677419345</v>
      </c>
      <c r="BK61" s="29"/>
      <c r="BL61" s="64">
        <f t="shared" si="221"/>
        <v>-34.747096774193537</v>
      </c>
      <c r="BM61" s="22">
        <f t="shared" si="222"/>
        <v>325.32</v>
      </c>
      <c r="BN61" s="31">
        <f>200/31</f>
        <v>6.4516129032258061</v>
      </c>
      <c r="BO61" s="31">
        <f>200-BM61</f>
        <v>-125.32</v>
      </c>
      <c r="BP61" s="1"/>
      <c r="BQ61" s="1"/>
      <c r="BR61" s="1"/>
      <c r="BS61" s="1"/>
    </row>
    <row r="62" spans="1:71" ht="15.75" customHeight="1">
      <c r="A62" s="24" t="s">
        <v>10</v>
      </c>
      <c r="B62" s="25" t="s">
        <v>7</v>
      </c>
      <c r="C62" s="26"/>
      <c r="D62" s="13">
        <f t="shared" si="191"/>
        <v>9.6774193548387094E-2</v>
      </c>
      <c r="E62" s="27"/>
      <c r="F62" s="15">
        <f t="shared" si="192"/>
        <v>0.19354838709677419</v>
      </c>
      <c r="G62" s="27"/>
      <c r="H62" s="15">
        <f t="shared" si="193"/>
        <v>0.29032258064516125</v>
      </c>
      <c r="I62" s="27"/>
      <c r="J62" s="15">
        <f t="shared" si="194"/>
        <v>0.38709677419354838</v>
      </c>
      <c r="K62" s="27"/>
      <c r="L62" s="15">
        <f t="shared" si="195"/>
        <v>0.4838709677419355</v>
      </c>
      <c r="M62" s="27"/>
      <c r="N62" s="15">
        <f t="shared" si="196"/>
        <v>0.58064516129032262</v>
      </c>
      <c r="O62" s="27"/>
      <c r="P62" s="15">
        <f t="shared" si="197"/>
        <v>0.67741935483870974</v>
      </c>
      <c r="Q62" s="27"/>
      <c r="R62" s="15">
        <f t="shared" si="198"/>
        <v>0.77419354838709686</v>
      </c>
      <c r="S62" s="27"/>
      <c r="T62" s="15">
        <f t="shared" si="199"/>
        <v>0.87096774193548399</v>
      </c>
      <c r="U62" s="27"/>
      <c r="V62" s="15">
        <f t="shared" si="200"/>
        <v>0.96774193548387111</v>
      </c>
      <c r="W62" s="27"/>
      <c r="X62" s="15">
        <f t="shared" si="201"/>
        <v>1.0645161290322582</v>
      </c>
      <c r="Y62" s="27"/>
      <c r="Z62" s="15">
        <f t="shared" si="202"/>
        <v>1.1612903225806452</v>
      </c>
      <c r="AA62" s="27"/>
      <c r="AB62" s="15">
        <f t="shared" si="203"/>
        <v>1.2580645161290323</v>
      </c>
      <c r="AC62" s="27"/>
      <c r="AD62" s="15">
        <f t="shared" si="204"/>
        <v>1.3548387096774193</v>
      </c>
      <c r="AE62" s="27"/>
      <c r="AF62" s="15">
        <f t="shared" si="205"/>
        <v>1.4516129032258063</v>
      </c>
      <c r="AG62" s="27"/>
      <c r="AH62" s="15">
        <f t="shared" si="206"/>
        <v>1.5483870967741933</v>
      </c>
      <c r="AI62" s="27"/>
      <c r="AJ62" s="15">
        <f t="shared" si="207"/>
        <v>1.6451612903225803</v>
      </c>
      <c r="AK62" s="27"/>
      <c r="AL62" s="15">
        <f t="shared" si="208"/>
        <v>1.7419354838709673</v>
      </c>
      <c r="AM62" s="27"/>
      <c r="AN62" s="15">
        <f t="shared" si="209"/>
        <v>1.8387096774193543</v>
      </c>
      <c r="AO62" s="27"/>
      <c r="AP62" s="15">
        <f t="shared" si="210"/>
        <v>1.9354838709677413</v>
      </c>
      <c r="AQ62" s="27"/>
      <c r="AR62" s="15">
        <f t="shared" si="211"/>
        <v>2.0322580645161286</v>
      </c>
      <c r="AS62" s="27"/>
      <c r="AT62" s="15">
        <f t="shared" si="212"/>
        <v>2.1290322580645156</v>
      </c>
      <c r="AU62" s="27"/>
      <c r="AV62" s="15">
        <f t="shared" si="213"/>
        <v>2.2258064516129026</v>
      </c>
      <c r="AW62" s="27"/>
      <c r="AX62" s="15">
        <f t="shared" si="214"/>
        <v>2.3225806451612896</v>
      </c>
      <c r="AY62" s="27"/>
      <c r="AZ62" s="15">
        <f t="shared" si="215"/>
        <v>0.19354838709677402</v>
      </c>
      <c r="BA62" s="27"/>
      <c r="BB62" s="15">
        <f t="shared" si="216"/>
        <v>0.29032258064516114</v>
      </c>
      <c r="BC62" s="27"/>
      <c r="BD62" s="15">
        <f t="shared" si="217"/>
        <v>0.38709677419354827</v>
      </c>
      <c r="BE62" s="27"/>
      <c r="BF62" s="15">
        <f t="shared" si="218"/>
        <v>0.48387096774193539</v>
      </c>
      <c r="BG62" s="27"/>
      <c r="BH62" s="17">
        <f t="shared" si="219"/>
        <v>0.58064516129032251</v>
      </c>
      <c r="BI62" s="28"/>
      <c r="BJ62" s="19">
        <f t="shared" si="220"/>
        <v>0.67741935483870963</v>
      </c>
      <c r="BK62" s="29"/>
      <c r="BL62" s="64">
        <f t="shared" si="221"/>
        <v>0.77419354838709675</v>
      </c>
      <c r="BM62" s="22">
        <f t="shared" si="222"/>
        <v>0</v>
      </c>
      <c r="BN62" s="31">
        <f>3/31</f>
        <v>9.6774193548387094E-2</v>
      </c>
      <c r="BO62" s="31">
        <f>3-BM62</f>
        <v>3</v>
      </c>
      <c r="BP62" s="1"/>
      <c r="BQ62" s="1"/>
      <c r="BR62" s="1"/>
      <c r="BS62" s="1"/>
    </row>
    <row r="63" spans="1:71" ht="15.75" customHeight="1">
      <c r="A63" s="32" t="s">
        <v>11</v>
      </c>
      <c r="B63" s="33" t="s">
        <v>7</v>
      </c>
      <c r="C63" s="34"/>
      <c r="D63" s="13">
        <f t="shared" si="191"/>
        <v>0.967741935483871</v>
      </c>
      <c r="E63" s="36"/>
      <c r="F63" s="15">
        <f t="shared" si="192"/>
        <v>1.935483870967742</v>
      </c>
      <c r="G63" s="36"/>
      <c r="H63" s="15">
        <f t="shared" si="193"/>
        <v>2.903225806451613</v>
      </c>
      <c r="I63" s="36"/>
      <c r="J63" s="15">
        <f t="shared" si="194"/>
        <v>3.870967741935484</v>
      </c>
      <c r="K63" s="36"/>
      <c r="L63" s="15">
        <f t="shared" si="195"/>
        <v>4.838709677419355</v>
      </c>
      <c r="M63" s="36"/>
      <c r="N63" s="15">
        <f t="shared" si="196"/>
        <v>5.806451612903226</v>
      </c>
      <c r="O63" s="36"/>
      <c r="P63" s="15">
        <f t="shared" si="197"/>
        <v>6.774193548387097</v>
      </c>
      <c r="Q63" s="36"/>
      <c r="R63" s="15">
        <f t="shared" si="198"/>
        <v>7.741935483870968</v>
      </c>
      <c r="S63" s="36"/>
      <c r="T63" s="15">
        <f t="shared" si="199"/>
        <v>8.7096774193548399</v>
      </c>
      <c r="U63" s="36"/>
      <c r="V63" s="15">
        <f t="shared" si="200"/>
        <v>9.6774193548387117</v>
      </c>
      <c r="W63" s="36"/>
      <c r="X63" s="15">
        <f t="shared" si="201"/>
        <v>10.645161290322584</v>
      </c>
      <c r="Y63" s="36"/>
      <c r="Z63" s="15">
        <f t="shared" si="202"/>
        <v>11.612903225806456</v>
      </c>
      <c r="AA63" s="36"/>
      <c r="AB63" s="15">
        <f t="shared" si="203"/>
        <v>12.580645161290327</v>
      </c>
      <c r="AC63" s="36"/>
      <c r="AD63" s="15">
        <f t="shared" si="204"/>
        <v>13.548387096774199</v>
      </c>
      <c r="AE63" s="36"/>
      <c r="AF63" s="15">
        <f t="shared" si="205"/>
        <v>14.516129032258071</v>
      </c>
      <c r="AG63" s="36"/>
      <c r="AH63" s="15">
        <f t="shared" si="206"/>
        <v>15.483870967741943</v>
      </c>
      <c r="AI63" s="36"/>
      <c r="AJ63" s="15">
        <f t="shared" si="207"/>
        <v>16.451612903225815</v>
      </c>
      <c r="AK63" s="36"/>
      <c r="AL63" s="15">
        <f t="shared" si="208"/>
        <v>17.419354838709687</v>
      </c>
      <c r="AM63" s="36"/>
      <c r="AN63" s="15">
        <f t="shared" si="209"/>
        <v>18.387096774193559</v>
      </c>
      <c r="AO63" s="36"/>
      <c r="AP63" s="15">
        <f t="shared" si="210"/>
        <v>19.354838709677431</v>
      </c>
      <c r="AQ63" s="36"/>
      <c r="AR63" s="15">
        <f t="shared" si="211"/>
        <v>20.322580645161302</v>
      </c>
      <c r="AS63" s="36"/>
      <c r="AT63" s="15">
        <f t="shared" si="212"/>
        <v>21.290322580645174</v>
      </c>
      <c r="AU63" s="36"/>
      <c r="AV63" s="15">
        <f t="shared" si="213"/>
        <v>22.258064516129046</v>
      </c>
      <c r="AW63" s="36"/>
      <c r="AX63" s="15">
        <f t="shared" si="214"/>
        <v>23.225806451612918</v>
      </c>
      <c r="AY63" s="36"/>
      <c r="AZ63" s="15">
        <f t="shared" si="215"/>
        <v>1.9354838709677438</v>
      </c>
      <c r="BA63" s="36"/>
      <c r="BB63" s="15">
        <f t="shared" si="216"/>
        <v>2.9032258064516148</v>
      </c>
      <c r="BC63" s="36"/>
      <c r="BD63" s="15">
        <f t="shared" si="217"/>
        <v>3.8709677419354858</v>
      </c>
      <c r="BE63" s="36"/>
      <c r="BF63" s="15">
        <f t="shared" si="218"/>
        <v>4.8387096774193568</v>
      </c>
      <c r="BG63" s="36"/>
      <c r="BH63" s="17">
        <f t="shared" si="219"/>
        <v>5.8064516129032278</v>
      </c>
      <c r="BI63" s="39"/>
      <c r="BJ63" s="19">
        <f t="shared" si="220"/>
        <v>6.7741935483870988</v>
      </c>
      <c r="BK63" s="65"/>
      <c r="BL63" s="64">
        <f t="shared" si="221"/>
        <v>7.7419354838709697</v>
      </c>
      <c r="BM63" s="22">
        <f t="shared" si="222"/>
        <v>0</v>
      </c>
      <c r="BN63" s="44">
        <f>30/31</f>
        <v>0.967741935483871</v>
      </c>
      <c r="BO63" s="44">
        <f>30-BM63</f>
        <v>30</v>
      </c>
      <c r="BP63" s="1"/>
      <c r="BQ63" s="1"/>
      <c r="BR63" s="1"/>
      <c r="BS63" s="1"/>
    </row>
    <row r="64" spans="1:71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3"/>
      <c r="BN64" s="3"/>
      <c r="BO64" s="3"/>
      <c r="BP64" s="1"/>
      <c r="BQ64" s="1"/>
      <c r="BR64" s="1"/>
      <c r="BS64" s="1"/>
    </row>
    <row r="65" spans="1:71" ht="15.75" customHeight="1">
      <c r="A65" s="4" t="s">
        <v>20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2"/>
      <c r="BO65" s="2"/>
      <c r="BP65" s="1"/>
      <c r="BQ65" s="1"/>
      <c r="BR65" s="1"/>
      <c r="BS65" s="1"/>
    </row>
    <row r="66" spans="1:71" ht="15.75" customHeight="1">
      <c r="A66" s="6"/>
      <c r="B66" s="46" t="s">
        <v>13</v>
      </c>
      <c r="C66" s="97">
        <v>44562</v>
      </c>
      <c r="D66" s="93"/>
      <c r="E66" s="97">
        <v>44563</v>
      </c>
      <c r="F66" s="93"/>
      <c r="G66" s="97">
        <v>44564</v>
      </c>
      <c r="H66" s="93"/>
      <c r="I66" s="97">
        <v>44565</v>
      </c>
      <c r="J66" s="93"/>
      <c r="K66" s="97">
        <v>44566</v>
      </c>
      <c r="L66" s="93"/>
      <c r="M66" s="97">
        <v>44567</v>
      </c>
      <c r="N66" s="93"/>
      <c r="O66" s="97">
        <v>44568</v>
      </c>
      <c r="P66" s="93"/>
      <c r="Q66" s="97">
        <v>44569</v>
      </c>
      <c r="R66" s="93"/>
      <c r="S66" s="97">
        <v>44570</v>
      </c>
      <c r="T66" s="93"/>
      <c r="U66" s="97">
        <v>44571</v>
      </c>
      <c r="V66" s="93"/>
      <c r="W66" s="97">
        <v>44572</v>
      </c>
      <c r="X66" s="93"/>
      <c r="Y66" s="97">
        <v>44573</v>
      </c>
      <c r="Z66" s="93"/>
      <c r="AA66" s="97">
        <v>44574</v>
      </c>
      <c r="AB66" s="93"/>
      <c r="AC66" s="97">
        <v>44575</v>
      </c>
      <c r="AD66" s="93"/>
      <c r="AE66" s="97">
        <v>44576</v>
      </c>
      <c r="AF66" s="93"/>
      <c r="AG66" s="97">
        <v>44577</v>
      </c>
      <c r="AH66" s="93"/>
      <c r="AI66" s="97">
        <v>44578</v>
      </c>
      <c r="AJ66" s="93"/>
      <c r="AK66" s="97">
        <v>44579</v>
      </c>
      <c r="AL66" s="93"/>
      <c r="AM66" s="97">
        <v>44580</v>
      </c>
      <c r="AN66" s="93"/>
      <c r="AO66" s="97">
        <v>44581</v>
      </c>
      <c r="AP66" s="93"/>
      <c r="AQ66" s="97">
        <v>44582</v>
      </c>
      <c r="AR66" s="93"/>
      <c r="AS66" s="97">
        <v>44583</v>
      </c>
      <c r="AT66" s="93"/>
      <c r="AU66" s="97">
        <v>44584</v>
      </c>
      <c r="AV66" s="93"/>
      <c r="AW66" s="97">
        <v>44585</v>
      </c>
      <c r="AX66" s="93"/>
      <c r="AY66" s="97">
        <v>44586</v>
      </c>
      <c r="AZ66" s="93"/>
      <c r="BA66" s="97">
        <v>44587</v>
      </c>
      <c r="BB66" s="93"/>
      <c r="BC66" s="97">
        <v>44588</v>
      </c>
      <c r="BD66" s="93"/>
      <c r="BE66" s="97">
        <v>44589</v>
      </c>
      <c r="BF66" s="93"/>
      <c r="BG66" s="97">
        <v>44590</v>
      </c>
      <c r="BH66" s="93"/>
      <c r="BI66" s="97">
        <v>44591</v>
      </c>
      <c r="BJ66" s="93"/>
      <c r="BK66" s="97">
        <v>44592</v>
      </c>
      <c r="BL66" s="93"/>
      <c r="BM66" s="8" t="s">
        <v>3</v>
      </c>
      <c r="BN66" s="3"/>
      <c r="BO66" s="3"/>
      <c r="BP66" s="1"/>
      <c r="BQ66" s="1"/>
      <c r="BR66" s="1"/>
      <c r="BS66" s="1"/>
    </row>
    <row r="67" spans="1:71" ht="15.75" customHeight="1">
      <c r="A67" s="47" t="s">
        <v>14</v>
      </c>
      <c r="B67" s="48">
        <v>1.1000000000000001</v>
      </c>
      <c r="C67" s="90">
        <f t="shared" ref="C67:C71" si="223">C59*B67</f>
        <v>511.69800000000004</v>
      </c>
      <c r="D67" s="91"/>
      <c r="E67" s="88">
        <f t="shared" ref="E67:E71" si="224">E59*B67</f>
        <v>138.09400000000002</v>
      </c>
      <c r="F67" s="91"/>
      <c r="G67" s="88">
        <f t="shared" ref="G67:G71" si="225">G59*B67</f>
        <v>319.80300000000005</v>
      </c>
      <c r="H67" s="91"/>
      <c r="I67" s="88">
        <f t="shared" ref="I67:I71" si="226">I59*B67</f>
        <v>532.79600000000005</v>
      </c>
      <c r="J67" s="91"/>
      <c r="K67" s="88">
        <f t="shared" ref="K67:K71" si="227">K59*B67</f>
        <v>102.98200000000001</v>
      </c>
      <c r="L67" s="91"/>
      <c r="M67" s="88">
        <f t="shared" ref="M67:M71" si="228">M59*B67</f>
        <v>388.31100000000004</v>
      </c>
      <c r="N67" s="91"/>
      <c r="O67" s="88">
        <f t="shared" ref="O67:O71" si="229">O59*B67</f>
        <v>643.61000000000013</v>
      </c>
      <c r="P67" s="91"/>
      <c r="Q67" s="88">
        <f t="shared" ref="Q67:Q71" si="230">Q59*B67</f>
        <v>344.25600000000003</v>
      </c>
      <c r="R67" s="91"/>
      <c r="S67" s="88">
        <f t="shared" ref="S67:S71" si="231">S59*B67</f>
        <v>424.27000000000004</v>
      </c>
      <c r="T67" s="91"/>
      <c r="U67" s="88">
        <f t="shared" ref="U67:U71" si="232">U59*B67</f>
        <v>554.44400000000007</v>
      </c>
      <c r="V67" s="91"/>
      <c r="W67" s="88">
        <f t="shared" ref="W67:W71" si="233">W59*B67</f>
        <v>620.92800000000011</v>
      </c>
      <c r="X67" s="91"/>
      <c r="Y67" s="88">
        <f t="shared" ref="Y67:Y71" si="234">Y59*B67</f>
        <v>588.19200000000012</v>
      </c>
      <c r="Z67" s="91"/>
      <c r="AA67" s="88">
        <f t="shared" ref="AA67:AA71" si="235">AA59*B67</f>
        <v>538.94500000000005</v>
      </c>
      <c r="AB67" s="91"/>
      <c r="AC67" s="88">
        <f t="shared" ref="AC67:AC71" si="236">AC59*B67</f>
        <v>581.5920000000001</v>
      </c>
      <c r="AD67" s="91"/>
      <c r="AE67" s="88">
        <f t="shared" ref="AE67:AE71" si="237">AE59*B67</f>
        <v>330.286</v>
      </c>
      <c r="AF67" s="91"/>
      <c r="AG67" s="88">
        <f t="shared" ref="AG67:AG71" si="238">AG59*B67</f>
        <v>430.72700000000003</v>
      </c>
      <c r="AH67" s="91"/>
      <c r="AI67" s="88">
        <f t="shared" ref="AI67:AI71" si="239">AI59*B67</f>
        <v>554.24600000000009</v>
      </c>
      <c r="AJ67" s="91"/>
      <c r="AK67" s="88">
        <f t="shared" ref="AK67:AK71" si="240">AK59*B67</f>
        <v>582.21900000000005</v>
      </c>
      <c r="AL67" s="91"/>
      <c r="AM67" s="88">
        <f t="shared" ref="AM67:AM71" si="241">AM59*B67</f>
        <v>569.30499999999995</v>
      </c>
      <c r="AN67" s="91"/>
      <c r="AO67" s="88">
        <f t="shared" ref="AO67:AO71" si="242">AO59*B67</f>
        <v>500.96200000000005</v>
      </c>
      <c r="AP67" s="91"/>
      <c r="AQ67" s="88">
        <f t="shared" ref="AQ67:AQ71" si="243">AQ59*B67</f>
        <v>614.64700000000005</v>
      </c>
      <c r="AR67" s="91"/>
      <c r="AS67" s="88">
        <f t="shared" ref="AS67:AS71" si="244">AS59*B67</f>
        <v>298.95799999999997</v>
      </c>
      <c r="AT67" s="91"/>
      <c r="AU67" s="95">
        <f t="shared" ref="AU67:AU71" si="245">AU59*B67</f>
        <v>677.54500000000007</v>
      </c>
      <c r="AV67" s="96"/>
      <c r="AW67" s="88">
        <f t="shared" ref="AW67:AW71" si="246">AW59*B67</f>
        <v>709.06000000000006</v>
      </c>
      <c r="AX67" s="91"/>
      <c r="AY67" s="88">
        <f t="shared" ref="AY67:AY71" si="247">AY59*B67</f>
        <v>379.28000000000003</v>
      </c>
      <c r="AZ67" s="91"/>
      <c r="BA67" s="88">
        <f t="shared" ref="BA67:BA71" si="248">BA59*B67</f>
        <v>485.38600000000002</v>
      </c>
      <c r="BB67" s="91"/>
      <c r="BC67" s="88">
        <f t="shared" ref="BC67:BC71" si="249">BC59*B67</f>
        <v>15.686000000000002</v>
      </c>
      <c r="BD67" s="91"/>
      <c r="BE67" s="88">
        <f t="shared" ref="BE67:BE71" si="250">BE59*B67</f>
        <v>497.70600000000002</v>
      </c>
      <c r="BF67" s="91"/>
      <c r="BG67" s="88">
        <f t="shared" ref="BG67:BG71" si="251">BG59*B67</f>
        <v>496.84800000000007</v>
      </c>
      <c r="BH67" s="91"/>
      <c r="BI67" s="80">
        <f t="shared" ref="BI67:BI71" si="252">BI59*B67</f>
        <v>390.59899999999999</v>
      </c>
      <c r="BJ67" s="83"/>
      <c r="BK67" s="94">
        <f t="shared" ref="BK67:BK71" si="253">BK59*D67</f>
        <v>0</v>
      </c>
      <c r="BL67" s="83"/>
      <c r="BM67" s="62">
        <f t="shared" ref="BM67:BM71" si="254">SUM(C67:BL67)</f>
        <v>13823.381000000001</v>
      </c>
      <c r="BN67" s="50"/>
      <c r="BO67" s="3"/>
      <c r="BP67" s="1"/>
      <c r="BQ67" s="1"/>
      <c r="BR67" s="1"/>
      <c r="BS67" s="1"/>
    </row>
    <row r="68" spans="1:71" ht="15.75" customHeight="1">
      <c r="A68" s="24" t="s">
        <v>8</v>
      </c>
      <c r="B68" s="51">
        <v>1.38</v>
      </c>
      <c r="C68" s="90">
        <f t="shared" si="223"/>
        <v>0</v>
      </c>
      <c r="D68" s="91"/>
      <c r="E68" s="80">
        <f t="shared" si="224"/>
        <v>0</v>
      </c>
      <c r="F68" s="83"/>
      <c r="G68" s="80">
        <f t="shared" si="225"/>
        <v>0</v>
      </c>
      <c r="H68" s="83"/>
      <c r="I68" s="80">
        <f t="shared" si="226"/>
        <v>0</v>
      </c>
      <c r="J68" s="83"/>
      <c r="K68" s="80">
        <f t="shared" si="227"/>
        <v>0</v>
      </c>
      <c r="L68" s="83"/>
      <c r="M68" s="80">
        <f t="shared" si="228"/>
        <v>0</v>
      </c>
      <c r="N68" s="83"/>
      <c r="O68" s="80">
        <f t="shared" si="229"/>
        <v>0</v>
      </c>
      <c r="P68" s="83"/>
      <c r="Q68" s="80">
        <f t="shared" si="230"/>
        <v>0</v>
      </c>
      <c r="R68" s="83"/>
      <c r="S68" s="80">
        <f t="shared" si="231"/>
        <v>0</v>
      </c>
      <c r="T68" s="83"/>
      <c r="U68" s="80">
        <f t="shared" si="232"/>
        <v>0</v>
      </c>
      <c r="V68" s="83"/>
      <c r="W68" s="80">
        <f t="shared" si="233"/>
        <v>0</v>
      </c>
      <c r="X68" s="83"/>
      <c r="Y68" s="80">
        <f t="shared" si="234"/>
        <v>0</v>
      </c>
      <c r="Z68" s="83"/>
      <c r="AA68" s="80">
        <f t="shared" si="235"/>
        <v>0</v>
      </c>
      <c r="AB68" s="83"/>
      <c r="AC68" s="80">
        <f t="shared" si="236"/>
        <v>0</v>
      </c>
      <c r="AD68" s="83"/>
      <c r="AE68" s="80">
        <f t="shared" si="237"/>
        <v>0</v>
      </c>
      <c r="AF68" s="83"/>
      <c r="AG68" s="80">
        <f t="shared" si="238"/>
        <v>0</v>
      </c>
      <c r="AH68" s="83"/>
      <c r="AI68" s="80">
        <f t="shared" si="239"/>
        <v>4.968</v>
      </c>
      <c r="AJ68" s="83"/>
      <c r="AK68" s="80">
        <f t="shared" si="240"/>
        <v>0</v>
      </c>
      <c r="AL68" s="83"/>
      <c r="AM68" s="80">
        <f t="shared" si="241"/>
        <v>0</v>
      </c>
      <c r="AN68" s="83"/>
      <c r="AO68" s="80">
        <f t="shared" si="242"/>
        <v>0</v>
      </c>
      <c r="AP68" s="83"/>
      <c r="AQ68" s="80">
        <f t="shared" si="243"/>
        <v>0</v>
      </c>
      <c r="AR68" s="83"/>
      <c r="AS68" s="80">
        <f t="shared" si="244"/>
        <v>0</v>
      </c>
      <c r="AT68" s="83"/>
      <c r="AU68" s="80">
        <f t="shared" si="245"/>
        <v>0</v>
      </c>
      <c r="AV68" s="83"/>
      <c r="AW68" s="80">
        <f t="shared" si="246"/>
        <v>0</v>
      </c>
      <c r="AX68" s="83"/>
      <c r="AY68" s="80">
        <f t="shared" si="247"/>
        <v>0</v>
      </c>
      <c r="AZ68" s="83"/>
      <c r="BA68" s="80">
        <f t="shared" si="248"/>
        <v>15.455999999999998</v>
      </c>
      <c r="BB68" s="83"/>
      <c r="BC68" s="80">
        <f t="shared" si="249"/>
        <v>0</v>
      </c>
      <c r="BD68" s="83"/>
      <c r="BE68" s="80">
        <f t="shared" si="250"/>
        <v>0</v>
      </c>
      <c r="BF68" s="83"/>
      <c r="BG68" s="80">
        <f t="shared" si="251"/>
        <v>0</v>
      </c>
      <c r="BH68" s="83"/>
      <c r="BI68" s="80">
        <f t="shared" si="252"/>
        <v>0</v>
      </c>
      <c r="BJ68" s="83"/>
      <c r="BK68" s="80">
        <f t="shared" si="253"/>
        <v>0</v>
      </c>
      <c r="BL68" s="83"/>
      <c r="BM68" s="62">
        <f t="shared" si="254"/>
        <v>20.423999999999999</v>
      </c>
      <c r="BN68" s="50"/>
      <c r="BO68" s="3"/>
      <c r="BP68" s="1"/>
      <c r="BQ68" s="1"/>
      <c r="BR68" s="1"/>
      <c r="BS68" s="1"/>
    </row>
    <row r="69" spans="1:71" ht="15.75" customHeight="1">
      <c r="A69" s="24" t="s">
        <v>9</v>
      </c>
      <c r="B69" s="51">
        <v>1.78</v>
      </c>
      <c r="C69" s="90">
        <f t="shared" si="223"/>
        <v>0</v>
      </c>
      <c r="D69" s="91"/>
      <c r="E69" s="80">
        <f t="shared" si="224"/>
        <v>0</v>
      </c>
      <c r="F69" s="83"/>
      <c r="G69" s="80">
        <f t="shared" si="225"/>
        <v>0</v>
      </c>
      <c r="H69" s="83"/>
      <c r="I69" s="80">
        <f t="shared" si="226"/>
        <v>0</v>
      </c>
      <c r="J69" s="83"/>
      <c r="K69" s="80">
        <f t="shared" si="227"/>
        <v>0</v>
      </c>
      <c r="L69" s="83"/>
      <c r="M69" s="80">
        <f t="shared" si="228"/>
        <v>0</v>
      </c>
      <c r="N69" s="83"/>
      <c r="O69" s="80">
        <f t="shared" si="229"/>
        <v>0</v>
      </c>
      <c r="P69" s="83"/>
      <c r="Q69" s="80">
        <f t="shared" si="230"/>
        <v>0</v>
      </c>
      <c r="R69" s="83"/>
      <c r="S69" s="80">
        <f t="shared" si="231"/>
        <v>0</v>
      </c>
      <c r="T69" s="83"/>
      <c r="U69" s="80">
        <f t="shared" si="232"/>
        <v>0</v>
      </c>
      <c r="V69" s="83"/>
      <c r="W69" s="80">
        <f t="shared" si="233"/>
        <v>0</v>
      </c>
      <c r="X69" s="83"/>
      <c r="Y69" s="80">
        <f t="shared" si="234"/>
        <v>0</v>
      </c>
      <c r="Z69" s="83"/>
      <c r="AA69" s="80">
        <f t="shared" si="235"/>
        <v>0</v>
      </c>
      <c r="AB69" s="83"/>
      <c r="AC69" s="80">
        <f t="shared" si="236"/>
        <v>0</v>
      </c>
      <c r="AD69" s="83"/>
      <c r="AE69" s="80">
        <f t="shared" si="237"/>
        <v>0</v>
      </c>
      <c r="AF69" s="83"/>
      <c r="AG69" s="80">
        <f t="shared" si="238"/>
        <v>0</v>
      </c>
      <c r="AH69" s="83"/>
      <c r="AI69" s="80">
        <f t="shared" si="239"/>
        <v>425.34880000000004</v>
      </c>
      <c r="AJ69" s="83"/>
      <c r="AK69" s="80">
        <f t="shared" si="240"/>
        <v>0</v>
      </c>
      <c r="AL69" s="83"/>
      <c r="AM69" s="80">
        <f t="shared" si="241"/>
        <v>0</v>
      </c>
      <c r="AN69" s="83"/>
      <c r="AO69" s="80">
        <f t="shared" si="242"/>
        <v>0</v>
      </c>
      <c r="AP69" s="83"/>
      <c r="AQ69" s="80">
        <f t="shared" si="243"/>
        <v>0</v>
      </c>
      <c r="AR69" s="83"/>
      <c r="AS69" s="80">
        <f t="shared" si="244"/>
        <v>0</v>
      </c>
      <c r="AT69" s="83"/>
      <c r="AU69" s="80">
        <f t="shared" si="245"/>
        <v>0</v>
      </c>
      <c r="AV69" s="83"/>
      <c r="AW69" s="80">
        <f t="shared" si="246"/>
        <v>0</v>
      </c>
      <c r="AX69" s="83"/>
      <c r="AY69" s="80">
        <f t="shared" si="247"/>
        <v>0</v>
      </c>
      <c r="AZ69" s="83"/>
      <c r="BA69" s="80">
        <f t="shared" si="248"/>
        <v>0</v>
      </c>
      <c r="BB69" s="83"/>
      <c r="BC69" s="80">
        <f t="shared" si="249"/>
        <v>153.7208</v>
      </c>
      <c r="BD69" s="83"/>
      <c r="BE69" s="80">
        <f t="shared" si="250"/>
        <v>0</v>
      </c>
      <c r="BF69" s="83"/>
      <c r="BG69" s="80">
        <f t="shared" si="251"/>
        <v>0</v>
      </c>
      <c r="BH69" s="83"/>
      <c r="BI69" s="80">
        <f t="shared" si="252"/>
        <v>0</v>
      </c>
      <c r="BJ69" s="83"/>
      <c r="BK69" s="80">
        <f t="shared" si="253"/>
        <v>0</v>
      </c>
      <c r="BL69" s="83"/>
      <c r="BM69" s="62">
        <f t="shared" si="254"/>
        <v>579.06960000000004</v>
      </c>
      <c r="BN69" s="50"/>
      <c r="BO69" s="3"/>
      <c r="BP69" s="1"/>
      <c r="BQ69" s="1"/>
      <c r="BR69" s="1"/>
      <c r="BS69" s="1"/>
    </row>
    <row r="70" spans="1:71" ht="15.75" customHeight="1">
      <c r="A70" s="24" t="s">
        <v>10</v>
      </c>
      <c r="B70" s="52">
        <v>1.48</v>
      </c>
      <c r="C70" s="90">
        <f t="shared" si="223"/>
        <v>0</v>
      </c>
      <c r="D70" s="91"/>
      <c r="E70" s="80">
        <f t="shared" si="224"/>
        <v>0</v>
      </c>
      <c r="F70" s="83"/>
      <c r="G70" s="80">
        <f t="shared" si="225"/>
        <v>0</v>
      </c>
      <c r="H70" s="83"/>
      <c r="I70" s="80">
        <f t="shared" si="226"/>
        <v>0</v>
      </c>
      <c r="J70" s="83"/>
      <c r="K70" s="80">
        <f t="shared" si="227"/>
        <v>0</v>
      </c>
      <c r="L70" s="83"/>
      <c r="M70" s="80">
        <f t="shared" si="228"/>
        <v>0</v>
      </c>
      <c r="N70" s="83"/>
      <c r="O70" s="80">
        <f t="shared" si="229"/>
        <v>0</v>
      </c>
      <c r="P70" s="83"/>
      <c r="Q70" s="80">
        <f t="shared" si="230"/>
        <v>0</v>
      </c>
      <c r="R70" s="83"/>
      <c r="S70" s="80">
        <f t="shared" si="231"/>
        <v>0</v>
      </c>
      <c r="T70" s="83"/>
      <c r="U70" s="80">
        <f t="shared" si="232"/>
        <v>0</v>
      </c>
      <c r="V70" s="83"/>
      <c r="W70" s="80">
        <f t="shared" si="233"/>
        <v>0</v>
      </c>
      <c r="X70" s="83"/>
      <c r="Y70" s="80">
        <f t="shared" si="234"/>
        <v>0</v>
      </c>
      <c r="Z70" s="83"/>
      <c r="AA70" s="80">
        <f t="shared" si="235"/>
        <v>0</v>
      </c>
      <c r="AB70" s="83"/>
      <c r="AC70" s="80">
        <f t="shared" si="236"/>
        <v>0</v>
      </c>
      <c r="AD70" s="83"/>
      <c r="AE70" s="80">
        <f t="shared" si="237"/>
        <v>0</v>
      </c>
      <c r="AF70" s="83"/>
      <c r="AG70" s="80">
        <f t="shared" si="238"/>
        <v>0</v>
      </c>
      <c r="AH70" s="83"/>
      <c r="AI70" s="80">
        <f t="shared" si="239"/>
        <v>0</v>
      </c>
      <c r="AJ70" s="83"/>
      <c r="AK70" s="80">
        <f t="shared" si="240"/>
        <v>0</v>
      </c>
      <c r="AL70" s="83"/>
      <c r="AM70" s="80">
        <f t="shared" si="241"/>
        <v>0</v>
      </c>
      <c r="AN70" s="83"/>
      <c r="AO70" s="80">
        <f t="shared" si="242"/>
        <v>0</v>
      </c>
      <c r="AP70" s="83"/>
      <c r="AQ70" s="80">
        <f t="shared" si="243"/>
        <v>0</v>
      </c>
      <c r="AR70" s="83"/>
      <c r="AS70" s="80">
        <f t="shared" si="244"/>
        <v>0</v>
      </c>
      <c r="AT70" s="83"/>
      <c r="AU70" s="80">
        <f t="shared" si="245"/>
        <v>0</v>
      </c>
      <c r="AV70" s="83"/>
      <c r="AW70" s="80">
        <f t="shared" si="246"/>
        <v>0</v>
      </c>
      <c r="AX70" s="83"/>
      <c r="AY70" s="80">
        <f t="shared" si="247"/>
        <v>0</v>
      </c>
      <c r="AZ70" s="83"/>
      <c r="BA70" s="80">
        <f t="shared" si="248"/>
        <v>0</v>
      </c>
      <c r="BB70" s="83"/>
      <c r="BC70" s="80">
        <f t="shared" si="249"/>
        <v>0</v>
      </c>
      <c r="BD70" s="83"/>
      <c r="BE70" s="80">
        <f t="shared" si="250"/>
        <v>0</v>
      </c>
      <c r="BF70" s="83"/>
      <c r="BG70" s="80">
        <f t="shared" si="251"/>
        <v>0</v>
      </c>
      <c r="BH70" s="83"/>
      <c r="BI70" s="80">
        <f t="shared" si="252"/>
        <v>0</v>
      </c>
      <c r="BJ70" s="83"/>
      <c r="BK70" s="80">
        <f t="shared" si="253"/>
        <v>0</v>
      </c>
      <c r="BL70" s="83"/>
      <c r="BM70" s="62">
        <f t="shared" si="254"/>
        <v>0</v>
      </c>
      <c r="BN70" s="50"/>
      <c r="BO70" s="3"/>
      <c r="BP70" s="1"/>
      <c r="BQ70" s="1"/>
      <c r="BR70" s="1"/>
      <c r="BS70" s="1"/>
    </row>
    <row r="71" spans="1:71" ht="15.75" customHeight="1">
      <c r="A71" s="32" t="s">
        <v>11</v>
      </c>
      <c r="B71" s="53">
        <v>0.12</v>
      </c>
      <c r="C71" s="90">
        <f t="shared" si="223"/>
        <v>0</v>
      </c>
      <c r="D71" s="91"/>
      <c r="E71" s="84">
        <f t="shared" si="224"/>
        <v>0</v>
      </c>
      <c r="F71" s="85"/>
      <c r="G71" s="84">
        <f t="shared" si="225"/>
        <v>0</v>
      </c>
      <c r="H71" s="85"/>
      <c r="I71" s="84">
        <f t="shared" si="226"/>
        <v>0</v>
      </c>
      <c r="J71" s="85"/>
      <c r="K71" s="84">
        <f t="shared" si="227"/>
        <v>0</v>
      </c>
      <c r="L71" s="85"/>
      <c r="M71" s="84">
        <f t="shared" si="228"/>
        <v>0</v>
      </c>
      <c r="N71" s="85"/>
      <c r="O71" s="84">
        <f t="shared" si="229"/>
        <v>0</v>
      </c>
      <c r="P71" s="85"/>
      <c r="Q71" s="84">
        <f t="shared" si="230"/>
        <v>0</v>
      </c>
      <c r="R71" s="85"/>
      <c r="S71" s="84">
        <f t="shared" si="231"/>
        <v>0</v>
      </c>
      <c r="T71" s="85"/>
      <c r="U71" s="84">
        <f t="shared" si="232"/>
        <v>0</v>
      </c>
      <c r="V71" s="85"/>
      <c r="W71" s="84">
        <f t="shared" si="233"/>
        <v>0</v>
      </c>
      <c r="X71" s="85"/>
      <c r="Y71" s="84">
        <f t="shared" si="234"/>
        <v>0</v>
      </c>
      <c r="Z71" s="85"/>
      <c r="AA71" s="84">
        <f t="shared" si="235"/>
        <v>0</v>
      </c>
      <c r="AB71" s="85"/>
      <c r="AC71" s="84">
        <f t="shared" si="236"/>
        <v>0</v>
      </c>
      <c r="AD71" s="85"/>
      <c r="AE71" s="84">
        <f t="shared" si="237"/>
        <v>0</v>
      </c>
      <c r="AF71" s="85"/>
      <c r="AG71" s="84">
        <f t="shared" si="238"/>
        <v>0</v>
      </c>
      <c r="AH71" s="85"/>
      <c r="AI71" s="84">
        <f t="shared" si="239"/>
        <v>0</v>
      </c>
      <c r="AJ71" s="85"/>
      <c r="AK71" s="84">
        <f t="shared" si="240"/>
        <v>0</v>
      </c>
      <c r="AL71" s="85"/>
      <c r="AM71" s="84">
        <f t="shared" si="241"/>
        <v>0</v>
      </c>
      <c r="AN71" s="85"/>
      <c r="AO71" s="84">
        <f t="shared" si="242"/>
        <v>0</v>
      </c>
      <c r="AP71" s="85"/>
      <c r="AQ71" s="84">
        <f t="shared" si="243"/>
        <v>0</v>
      </c>
      <c r="AR71" s="85"/>
      <c r="AS71" s="84">
        <f t="shared" si="244"/>
        <v>0</v>
      </c>
      <c r="AT71" s="85"/>
      <c r="AU71" s="84">
        <f t="shared" si="245"/>
        <v>0</v>
      </c>
      <c r="AV71" s="85"/>
      <c r="AW71" s="84">
        <f t="shared" si="246"/>
        <v>0</v>
      </c>
      <c r="AX71" s="85"/>
      <c r="AY71" s="84">
        <f t="shared" si="247"/>
        <v>0</v>
      </c>
      <c r="AZ71" s="85"/>
      <c r="BA71" s="84">
        <f t="shared" si="248"/>
        <v>0</v>
      </c>
      <c r="BB71" s="85"/>
      <c r="BC71" s="84">
        <f t="shared" si="249"/>
        <v>0</v>
      </c>
      <c r="BD71" s="85"/>
      <c r="BE71" s="84">
        <f t="shared" si="250"/>
        <v>0</v>
      </c>
      <c r="BF71" s="85"/>
      <c r="BG71" s="84">
        <f t="shared" si="251"/>
        <v>0</v>
      </c>
      <c r="BH71" s="85"/>
      <c r="BI71" s="80">
        <f t="shared" si="252"/>
        <v>0</v>
      </c>
      <c r="BJ71" s="83"/>
      <c r="BK71" s="80">
        <f t="shared" si="253"/>
        <v>0</v>
      </c>
      <c r="BL71" s="83"/>
      <c r="BM71" s="62">
        <f t="shared" si="254"/>
        <v>0</v>
      </c>
      <c r="BN71" s="50"/>
      <c r="BO71" s="3"/>
      <c r="BP71" s="1"/>
      <c r="BQ71" s="1"/>
      <c r="BR71" s="1"/>
      <c r="BS71" s="1"/>
    </row>
    <row r="72" spans="1:71" ht="15.75" customHeight="1">
      <c r="A72" s="1"/>
      <c r="B72" s="1"/>
      <c r="C72" s="67"/>
      <c r="D72" s="6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68"/>
      <c r="BM72" s="69">
        <f>SUM(BM71)</f>
        <v>0</v>
      </c>
      <c r="BN72" s="70"/>
      <c r="BO72" s="3"/>
      <c r="BP72" s="1"/>
      <c r="BQ72" s="1"/>
      <c r="BR72" s="1"/>
      <c r="BS72" s="1"/>
    </row>
    <row r="73" spans="1:71" ht="15.75" customHeight="1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  <c r="BL73" s="54"/>
      <c r="BM73" s="71"/>
      <c r="BN73" s="55"/>
      <c r="BO73" s="55"/>
      <c r="BP73" s="1"/>
      <c r="BQ73" s="1"/>
      <c r="BR73" s="1"/>
      <c r="BS73" s="1"/>
    </row>
    <row r="74" spans="1:71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3"/>
      <c r="BN74" s="3"/>
      <c r="BO74" s="3"/>
      <c r="BP74" s="1"/>
      <c r="BQ74" s="1"/>
      <c r="BR74" s="1"/>
      <c r="BS74" s="1"/>
    </row>
    <row r="75" spans="1:71" ht="15.75" customHeight="1">
      <c r="A75" s="4" t="s">
        <v>21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"/>
      <c r="BK75" s="1"/>
      <c r="BL75" s="1"/>
      <c r="BM75" s="1"/>
      <c r="BN75" s="57"/>
      <c r="BO75" s="57"/>
      <c r="BP75" s="1"/>
      <c r="BQ75" s="1"/>
      <c r="BR75" s="1"/>
      <c r="BS75" s="1"/>
    </row>
    <row r="76" spans="1:71" ht="15.75" customHeight="1">
      <c r="A76" s="5"/>
      <c r="B76" s="6" t="s">
        <v>2</v>
      </c>
      <c r="C76" s="92">
        <v>44593</v>
      </c>
      <c r="D76" s="93"/>
      <c r="E76" s="92">
        <v>44594</v>
      </c>
      <c r="F76" s="93"/>
      <c r="G76" s="92">
        <v>44595</v>
      </c>
      <c r="H76" s="93"/>
      <c r="I76" s="92">
        <v>44596</v>
      </c>
      <c r="J76" s="93"/>
      <c r="K76" s="92">
        <v>44597</v>
      </c>
      <c r="L76" s="93"/>
      <c r="M76" s="92">
        <v>44598</v>
      </c>
      <c r="N76" s="93"/>
      <c r="O76" s="92">
        <v>44599</v>
      </c>
      <c r="P76" s="93"/>
      <c r="Q76" s="92">
        <v>44600</v>
      </c>
      <c r="R76" s="93"/>
      <c r="S76" s="92">
        <v>44601</v>
      </c>
      <c r="T76" s="93"/>
      <c r="U76" s="92">
        <v>44602</v>
      </c>
      <c r="V76" s="93"/>
      <c r="W76" s="92">
        <v>44603</v>
      </c>
      <c r="X76" s="93"/>
      <c r="Y76" s="92">
        <v>44604</v>
      </c>
      <c r="Z76" s="93"/>
      <c r="AA76" s="92">
        <v>44605</v>
      </c>
      <c r="AB76" s="93"/>
      <c r="AC76" s="92">
        <v>44606</v>
      </c>
      <c r="AD76" s="93"/>
      <c r="AE76" s="92">
        <v>44607</v>
      </c>
      <c r="AF76" s="93"/>
      <c r="AG76" s="92">
        <v>44608</v>
      </c>
      <c r="AH76" s="93"/>
      <c r="AI76" s="92">
        <v>44609</v>
      </c>
      <c r="AJ76" s="93"/>
      <c r="AK76" s="92">
        <v>44610</v>
      </c>
      <c r="AL76" s="93"/>
      <c r="AM76" s="92">
        <v>44611</v>
      </c>
      <c r="AN76" s="93"/>
      <c r="AO76" s="92">
        <v>44612</v>
      </c>
      <c r="AP76" s="93"/>
      <c r="AQ76" s="92">
        <v>44613</v>
      </c>
      <c r="AR76" s="93"/>
      <c r="AS76" s="92">
        <v>44614</v>
      </c>
      <c r="AT76" s="93"/>
      <c r="AU76" s="92">
        <v>44615</v>
      </c>
      <c r="AV76" s="93"/>
      <c r="AW76" s="92">
        <v>44616</v>
      </c>
      <c r="AX76" s="93"/>
      <c r="AY76" s="92">
        <v>44617</v>
      </c>
      <c r="AZ76" s="93"/>
      <c r="BA76" s="92">
        <v>44618</v>
      </c>
      <c r="BB76" s="93"/>
      <c r="BC76" s="92">
        <v>44619</v>
      </c>
      <c r="BD76" s="93"/>
      <c r="BE76" s="92">
        <v>44620</v>
      </c>
      <c r="BF76" s="93"/>
      <c r="BG76" s="7" t="s">
        <v>3</v>
      </c>
      <c r="BH76" s="8" t="s">
        <v>4</v>
      </c>
      <c r="BI76" s="8" t="s">
        <v>5</v>
      </c>
      <c r="BJ76" s="1"/>
      <c r="BK76" s="1"/>
      <c r="BL76" s="1"/>
      <c r="BM76" s="1"/>
      <c r="BN76" s="57"/>
      <c r="BO76" s="57"/>
      <c r="BP76" s="57"/>
      <c r="BQ76" s="57"/>
      <c r="BR76" s="57"/>
      <c r="BS76" s="57"/>
    </row>
    <row r="77" spans="1:71" ht="15.75" customHeight="1">
      <c r="A77" s="47" t="s">
        <v>14</v>
      </c>
      <c r="B77" s="11" t="s">
        <v>7</v>
      </c>
      <c r="C77" s="12">
        <v>432.2</v>
      </c>
      <c r="D77" s="13">
        <f t="shared" ref="D77:D81" si="255">BH77-C77</f>
        <v>236.37142857142857</v>
      </c>
      <c r="E77" s="16">
        <v>595.72</v>
      </c>
      <c r="F77" s="15">
        <f t="shared" ref="F77:F81" si="256">(BH77+D77)-E77</f>
        <v>309.22285714285704</v>
      </c>
      <c r="G77" s="16">
        <v>323.45999999999998</v>
      </c>
      <c r="H77" s="15">
        <f t="shared" ref="H77:H81" si="257">(BH77+F77)-G77</f>
        <v>654.33428571428567</v>
      </c>
      <c r="I77" s="16">
        <v>544.36</v>
      </c>
      <c r="J77" s="15">
        <f t="shared" ref="J77:J81" si="258">(BH77+H77)-I77</f>
        <v>778.5457142857141</v>
      </c>
      <c r="K77" s="16">
        <v>378.36</v>
      </c>
      <c r="L77" s="15">
        <f t="shared" ref="L77:L81" si="259">(BH77+J77)-K77</f>
        <v>1068.7571428571428</v>
      </c>
      <c r="M77" s="16">
        <v>376.24</v>
      </c>
      <c r="N77" s="15">
        <f t="shared" ref="N77:N81" si="260">(BH77+L77)-M77</f>
        <v>1361.0885714285712</v>
      </c>
      <c r="O77" s="16">
        <v>457.84</v>
      </c>
      <c r="P77" s="15">
        <f t="shared" ref="P77:P81" si="261">(BH77+N77)-O77</f>
        <v>1571.82</v>
      </c>
      <c r="Q77" s="16">
        <v>221.65</v>
      </c>
      <c r="R77" s="15">
        <f t="shared" ref="R77:R81" si="262">(BH77+P77)-Q77</f>
        <v>2018.7414285714285</v>
      </c>
      <c r="S77" s="16">
        <v>582.38</v>
      </c>
      <c r="T77" s="15">
        <f t="shared" ref="T77:T81" si="263">(BH77+R77)-S77</f>
        <v>2104.9328571428568</v>
      </c>
      <c r="U77" s="16">
        <v>255.24</v>
      </c>
      <c r="V77" s="15">
        <f t="shared" ref="V77:V81" si="264">(BH77+T77)-U77</f>
        <v>2518.2642857142855</v>
      </c>
      <c r="W77" s="16">
        <v>479.04</v>
      </c>
      <c r="X77" s="15">
        <f t="shared" ref="X77:X81" si="265">(BH77+V77)-W77</f>
        <v>2707.795714285714</v>
      </c>
      <c r="Y77" s="16">
        <v>381.46</v>
      </c>
      <c r="Z77" s="15">
        <f t="shared" ref="Z77:Z81" si="266">(BH77+X77)-Y77</f>
        <v>2994.9071428571424</v>
      </c>
      <c r="AA77" s="16">
        <v>399.68</v>
      </c>
      <c r="AB77" s="15">
        <f t="shared" ref="AB77:AB81" si="267">(BH77+Z77)-AA77</f>
        <v>3263.798571428571</v>
      </c>
      <c r="AC77" s="16">
        <v>635.9</v>
      </c>
      <c r="AD77" s="15">
        <f t="shared" ref="AD77:AD81" si="268">(BH77+AB77)-AC77</f>
        <v>3296.4699999999993</v>
      </c>
      <c r="AE77" s="16">
        <v>374.07</v>
      </c>
      <c r="AF77" s="15">
        <f t="shared" ref="AF77:AF81" si="269">(BH77+AD77)-AE77</f>
        <v>3590.9714285714276</v>
      </c>
      <c r="AG77" s="16">
        <v>442.19</v>
      </c>
      <c r="AH77" s="15">
        <f t="shared" ref="AH77:AH81" si="270">(BH77+AF77)-AG77</f>
        <v>3817.3528571428565</v>
      </c>
      <c r="AI77" s="16">
        <v>398.8</v>
      </c>
      <c r="AJ77" s="15">
        <f t="shared" ref="AJ77:AJ81" si="271">(BH77+AH77)-AI77</f>
        <v>4087.1242857142852</v>
      </c>
      <c r="AK77" s="16">
        <v>495.1</v>
      </c>
      <c r="AL77" s="15">
        <f t="shared" ref="AL77:AL81" si="272">(BH77+AJ77)-AK77</f>
        <v>4260.5957142857133</v>
      </c>
      <c r="AM77" s="16">
        <v>371.8</v>
      </c>
      <c r="AN77" s="15">
        <f t="shared" ref="AN77:AN81" si="273">(BH77+AL77)-AM77</f>
        <v>4557.3671428571415</v>
      </c>
      <c r="AO77" s="16">
        <v>340.1</v>
      </c>
      <c r="AP77" s="15">
        <f t="shared" ref="AP77:AP81" si="274">(BH77+AN77)-AO77</f>
        <v>4885.8385714285696</v>
      </c>
      <c r="AQ77" s="16">
        <v>461.34</v>
      </c>
      <c r="AR77" s="15">
        <f t="shared" ref="AR77:AR81" si="275">(BH77+AP77)-AQ77</f>
        <v>5093.0699999999979</v>
      </c>
      <c r="AS77" s="16">
        <v>432.5</v>
      </c>
      <c r="AT77" s="15">
        <f t="shared" ref="AT77:AT81" si="276">(BH77+AR77)-AS77</f>
        <v>5329.1414285714263</v>
      </c>
      <c r="AU77" s="16">
        <v>488.22</v>
      </c>
      <c r="AV77" s="15">
        <f t="shared" ref="AV77:AV81" si="277">(BH77+AT77)-AU77</f>
        <v>5509.4928571428545</v>
      </c>
      <c r="AW77" s="16">
        <v>469.55</v>
      </c>
      <c r="AX77" s="15">
        <f t="shared" ref="AX77:AX81" si="278">(BH77+AV77)-AW77</f>
        <v>5708.5142857142828</v>
      </c>
      <c r="AY77" s="16">
        <v>552.84</v>
      </c>
      <c r="AZ77" s="15">
        <f t="shared" ref="AZ77:AZ81" si="279">(BH77+AX77)-AV77</f>
        <v>867.5928571428567</v>
      </c>
      <c r="BA77" s="16">
        <v>477.61</v>
      </c>
      <c r="BB77" s="15">
        <f t="shared" ref="BB77:BB81" si="280">(BH77+AZ77)-BA77</f>
        <v>1058.554285714285</v>
      </c>
      <c r="BC77" s="16">
        <v>328.69</v>
      </c>
      <c r="BD77" s="15">
        <f t="shared" ref="BD77:BD81" si="281">(BH77+BB77)-BC77</f>
        <v>1398.4357142857134</v>
      </c>
      <c r="BE77" s="16">
        <v>627.95000000000005</v>
      </c>
      <c r="BF77" s="15">
        <f t="shared" ref="BF77:BF81" si="282">(BH77+BD77)-BE77</f>
        <v>1439.0571428571418</v>
      </c>
      <c r="BG77" s="22">
        <f t="shared" ref="BG77:BG81" si="283">SUM(C77+E77+G77+I77+K77+M77+O77+Q77+S77+U77+W77+Y77+AA77+AC77+AE77+AG77+AI77+AK77+AM77+AO77+AQ77+AS77+AU77+AW77+AY77+BA77+BC77+BE77)</f>
        <v>12324.29</v>
      </c>
      <c r="BH77" s="23">
        <f>18720/28</f>
        <v>668.57142857142856</v>
      </c>
      <c r="BI77" s="23">
        <f>18720-BG77</f>
        <v>6395.7099999999991</v>
      </c>
      <c r="BJ77" s="1"/>
      <c r="BK77" s="1"/>
      <c r="BL77" s="1"/>
      <c r="BM77" s="1"/>
      <c r="BN77" s="57"/>
      <c r="BO77" s="57"/>
      <c r="BP77" s="57"/>
      <c r="BQ77" s="57"/>
      <c r="BR77" s="57"/>
      <c r="BS77" s="57"/>
    </row>
    <row r="78" spans="1:71" ht="15.75" customHeight="1">
      <c r="A78" s="24" t="s">
        <v>8</v>
      </c>
      <c r="B78" s="25" t="s">
        <v>7</v>
      </c>
      <c r="C78" s="72">
        <v>34</v>
      </c>
      <c r="D78" s="13">
        <f t="shared" si="255"/>
        <v>-21.5</v>
      </c>
      <c r="E78" s="27"/>
      <c r="F78" s="15">
        <f t="shared" si="256"/>
        <v>-9</v>
      </c>
      <c r="G78" s="27"/>
      <c r="H78" s="15">
        <f t="shared" si="257"/>
        <v>3.5</v>
      </c>
      <c r="I78" s="27"/>
      <c r="J78" s="15">
        <f t="shared" si="258"/>
        <v>16</v>
      </c>
      <c r="K78" s="27"/>
      <c r="L78" s="15">
        <f t="shared" si="259"/>
        <v>28.5</v>
      </c>
      <c r="M78" s="27"/>
      <c r="N78" s="15">
        <f t="shared" si="260"/>
        <v>41</v>
      </c>
      <c r="O78" s="27"/>
      <c r="P78" s="15">
        <f t="shared" si="261"/>
        <v>53.5</v>
      </c>
      <c r="Q78" s="27"/>
      <c r="R78" s="15">
        <f t="shared" si="262"/>
        <v>66</v>
      </c>
      <c r="S78" s="27"/>
      <c r="T78" s="15">
        <f t="shared" si="263"/>
        <v>78.5</v>
      </c>
      <c r="U78" s="27"/>
      <c r="V78" s="15">
        <f t="shared" si="264"/>
        <v>91</v>
      </c>
      <c r="W78" s="27"/>
      <c r="X78" s="15">
        <f t="shared" si="265"/>
        <v>103.5</v>
      </c>
      <c r="Y78" s="27"/>
      <c r="Z78" s="15">
        <f t="shared" si="266"/>
        <v>116</v>
      </c>
      <c r="AA78" s="27"/>
      <c r="AB78" s="15">
        <f t="shared" si="267"/>
        <v>128.5</v>
      </c>
      <c r="AC78" s="27"/>
      <c r="AD78" s="15">
        <f t="shared" si="268"/>
        <v>141</v>
      </c>
      <c r="AE78" s="27"/>
      <c r="AF78" s="15">
        <f t="shared" si="269"/>
        <v>153.5</v>
      </c>
      <c r="AG78" s="27"/>
      <c r="AH78" s="15">
        <f t="shared" si="270"/>
        <v>166</v>
      </c>
      <c r="AI78" s="27"/>
      <c r="AJ78" s="15">
        <f t="shared" si="271"/>
        <v>178.5</v>
      </c>
      <c r="AK78" s="27"/>
      <c r="AL78" s="15">
        <f t="shared" si="272"/>
        <v>191</v>
      </c>
      <c r="AM78" s="27"/>
      <c r="AN78" s="15">
        <f t="shared" si="273"/>
        <v>203.5</v>
      </c>
      <c r="AO78" s="27"/>
      <c r="AP78" s="15">
        <f t="shared" si="274"/>
        <v>216</v>
      </c>
      <c r="AQ78" s="27"/>
      <c r="AR78" s="15">
        <f t="shared" si="275"/>
        <v>228.5</v>
      </c>
      <c r="AS78" s="27"/>
      <c r="AT78" s="15">
        <f t="shared" si="276"/>
        <v>241</v>
      </c>
      <c r="AU78" s="27"/>
      <c r="AV78" s="15">
        <f t="shared" si="277"/>
        <v>253.5</v>
      </c>
      <c r="AW78" s="27"/>
      <c r="AX78" s="15">
        <f t="shared" si="278"/>
        <v>266</v>
      </c>
      <c r="AY78" s="27"/>
      <c r="AZ78" s="15">
        <f t="shared" si="279"/>
        <v>25</v>
      </c>
      <c r="BA78" s="27"/>
      <c r="BB78" s="15">
        <f t="shared" si="280"/>
        <v>37.5</v>
      </c>
      <c r="BC78" s="27"/>
      <c r="BD78" s="15">
        <f t="shared" si="281"/>
        <v>50</v>
      </c>
      <c r="BE78" s="27"/>
      <c r="BF78" s="15">
        <f t="shared" si="282"/>
        <v>62.5</v>
      </c>
      <c r="BG78" s="22">
        <f t="shared" si="283"/>
        <v>34</v>
      </c>
      <c r="BH78" s="31">
        <f>350/28</f>
        <v>12.5</v>
      </c>
      <c r="BI78" s="31">
        <f>350-BG78</f>
        <v>316</v>
      </c>
      <c r="BJ78" s="1"/>
      <c r="BK78" s="1"/>
      <c r="BL78" s="1"/>
      <c r="BM78" s="1"/>
      <c r="BN78" s="57"/>
      <c r="BO78" s="57"/>
      <c r="BP78" s="57"/>
      <c r="BQ78" s="57"/>
      <c r="BR78" s="57"/>
      <c r="BS78" s="57"/>
    </row>
    <row r="79" spans="1:71" ht="15.75" customHeight="1">
      <c r="A79" s="24" t="s">
        <v>9</v>
      </c>
      <c r="B79" s="25" t="s">
        <v>7</v>
      </c>
      <c r="C79" s="26"/>
      <c r="D79" s="13">
        <f t="shared" si="255"/>
        <v>7.1428571428571432</v>
      </c>
      <c r="E79" s="27"/>
      <c r="F79" s="15">
        <f t="shared" si="256"/>
        <v>14.285714285714286</v>
      </c>
      <c r="G79" s="27"/>
      <c r="H79" s="15">
        <f t="shared" si="257"/>
        <v>21.428571428571431</v>
      </c>
      <c r="I79" s="27"/>
      <c r="J79" s="15">
        <f t="shared" si="258"/>
        <v>28.571428571428573</v>
      </c>
      <c r="K79" s="27"/>
      <c r="L79" s="15">
        <f t="shared" si="259"/>
        <v>35.714285714285715</v>
      </c>
      <c r="M79" s="27"/>
      <c r="N79" s="15">
        <f t="shared" si="260"/>
        <v>42.857142857142861</v>
      </c>
      <c r="O79" s="27"/>
      <c r="P79" s="15">
        <f t="shared" si="261"/>
        <v>50.000000000000007</v>
      </c>
      <c r="Q79" s="59">
        <v>597.05999999999995</v>
      </c>
      <c r="R79" s="15">
        <f t="shared" si="262"/>
        <v>-539.91714285714284</v>
      </c>
      <c r="S79" s="27"/>
      <c r="T79" s="15">
        <f t="shared" si="263"/>
        <v>-532.77428571428572</v>
      </c>
      <c r="U79" s="27"/>
      <c r="V79" s="15">
        <f t="shared" si="264"/>
        <v>-525.63142857142861</v>
      </c>
      <c r="W79" s="27"/>
      <c r="X79" s="15">
        <f t="shared" si="265"/>
        <v>-518.4885714285715</v>
      </c>
      <c r="Y79" s="27"/>
      <c r="Z79" s="15">
        <f t="shared" si="266"/>
        <v>-511.34571428571434</v>
      </c>
      <c r="AA79" s="27"/>
      <c r="AB79" s="15">
        <f t="shared" si="267"/>
        <v>-504.20285714285717</v>
      </c>
      <c r="AC79" s="27"/>
      <c r="AD79" s="15">
        <f t="shared" si="268"/>
        <v>-497.06</v>
      </c>
      <c r="AE79" s="27"/>
      <c r="AF79" s="15">
        <f t="shared" si="269"/>
        <v>-489.91714285714284</v>
      </c>
      <c r="AG79" s="27"/>
      <c r="AH79" s="15">
        <f t="shared" si="270"/>
        <v>-482.77428571428567</v>
      </c>
      <c r="AI79" s="27"/>
      <c r="AJ79" s="15">
        <f t="shared" si="271"/>
        <v>-475.6314285714285</v>
      </c>
      <c r="AK79" s="27"/>
      <c r="AL79" s="15">
        <f t="shared" si="272"/>
        <v>-468.48857142857133</v>
      </c>
      <c r="AM79" s="27"/>
      <c r="AN79" s="15">
        <f t="shared" si="273"/>
        <v>-461.34571428571417</v>
      </c>
      <c r="AO79" s="27"/>
      <c r="AP79" s="15">
        <f t="shared" si="274"/>
        <v>-454.202857142857</v>
      </c>
      <c r="AQ79" s="27"/>
      <c r="AR79" s="15">
        <f t="shared" si="275"/>
        <v>-447.05999999999983</v>
      </c>
      <c r="AS79" s="27"/>
      <c r="AT79" s="15">
        <f t="shared" si="276"/>
        <v>-439.91714285714266</v>
      </c>
      <c r="AU79" s="27"/>
      <c r="AV79" s="15">
        <f t="shared" si="277"/>
        <v>-432.7742857142855</v>
      </c>
      <c r="AW79" s="27"/>
      <c r="AX79" s="15">
        <f t="shared" si="278"/>
        <v>-425.63142857142833</v>
      </c>
      <c r="AY79" s="27"/>
      <c r="AZ79" s="15">
        <f t="shared" si="279"/>
        <v>14.285714285714334</v>
      </c>
      <c r="BA79" s="27"/>
      <c r="BB79" s="15">
        <f t="shared" si="280"/>
        <v>21.428571428571477</v>
      </c>
      <c r="BC79" s="27"/>
      <c r="BD79" s="15">
        <f t="shared" si="281"/>
        <v>28.571428571428619</v>
      </c>
      <c r="BE79" s="27"/>
      <c r="BF79" s="15">
        <f t="shared" si="282"/>
        <v>35.714285714285765</v>
      </c>
      <c r="BG79" s="22">
        <f t="shared" si="283"/>
        <v>597.05999999999995</v>
      </c>
      <c r="BH79" s="31">
        <f>200/28</f>
        <v>7.1428571428571432</v>
      </c>
      <c r="BI79" s="31">
        <f>200-BG79</f>
        <v>-397.05999999999995</v>
      </c>
      <c r="BJ79" s="1"/>
      <c r="BK79" s="1"/>
      <c r="BL79" s="1"/>
      <c r="BM79" s="1"/>
      <c r="BN79" s="57"/>
      <c r="BO79" s="57"/>
      <c r="BP79" s="57"/>
      <c r="BQ79" s="57"/>
      <c r="BR79" s="57"/>
      <c r="BS79" s="57"/>
    </row>
    <row r="80" spans="1:71" ht="15.75" customHeight="1">
      <c r="A80" s="24" t="s">
        <v>10</v>
      </c>
      <c r="B80" s="25" t="s">
        <v>7</v>
      </c>
      <c r="C80" s="26"/>
      <c r="D80" s="13">
        <f t="shared" si="255"/>
        <v>0.10714285714285714</v>
      </c>
      <c r="E80" s="27"/>
      <c r="F80" s="15">
        <f t="shared" si="256"/>
        <v>0.21428571428571427</v>
      </c>
      <c r="G80" s="27"/>
      <c r="H80" s="15">
        <f t="shared" si="257"/>
        <v>0.3214285714285714</v>
      </c>
      <c r="I80" s="27"/>
      <c r="J80" s="15">
        <f t="shared" si="258"/>
        <v>0.42857142857142855</v>
      </c>
      <c r="K80" s="27"/>
      <c r="L80" s="15">
        <f t="shared" si="259"/>
        <v>0.5357142857142857</v>
      </c>
      <c r="M80" s="27"/>
      <c r="N80" s="15">
        <f t="shared" si="260"/>
        <v>0.64285714285714279</v>
      </c>
      <c r="O80" s="27"/>
      <c r="P80" s="15">
        <f t="shared" si="261"/>
        <v>0.74999999999999989</v>
      </c>
      <c r="Q80" s="27"/>
      <c r="R80" s="15">
        <f t="shared" si="262"/>
        <v>0.85714285714285698</v>
      </c>
      <c r="S80" s="27"/>
      <c r="T80" s="15">
        <f t="shared" si="263"/>
        <v>0.96428571428571408</v>
      </c>
      <c r="U80" s="27"/>
      <c r="V80" s="15">
        <f t="shared" si="264"/>
        <v>1.0714285714285712</v>
      </c>
      <c r="W80" s="27"/>
      <c r="X80" s="15">
        <f t="shared" si="265"/>
        <v>1.1785714285714284</v>
      </c>
      <c r="Y80" s="27"/>
      <c r="Z80" s="15">
        <f t="shared" si="266"/>
        <v>1.2857142857142856</v>
      </c>
      <c r="AA80" s="27"/>
      <c r="AB80" s="15">
        <f t="shared" si="267"/>
        <v>1.3928571428571428</v>
      </c>
      <c r="AC80" s="27"/>
      <c r="AD80" s="15">
        <f t="shared" si="268"/>
        <v>1.5</v>
      </c>
      <c r="AE80" s="27"/>
      <c r="AF80" s="15">
        <f t="shared" si="269"/>
        <v>1.6071428571428572</v>
      </c>
      <c r="AG80" s="27"/>
      <c r="AH80" s="15">
        <f t="shared" si="270"/>
        <v>1.7142857142857144</v>
      </c>
      <c r="AI80" s="27"/>
      <c r="AJ80" s="15">
        <f t="shared" si="271"/>
        <v>1.8214285714285716</v>
      </c>
      <c r="AK80" s="27"/>
      <c r="AL80" s="15">
        <f t="shared" si="272"/>
        <v>1.9285714285714288</v>
      </c>
      <c r="AM80" s="27"/>
      <c r="AN80" s="15">
        <f t="shared" si="273"/>
        <v>2.035714285714286</v>
      </c>
      <c r="AO80" s="27"/>
      <c r="AP80" s="15">
        <f t="shared" si="274"/>
        <v>2.1428571428571432</v>
      </c>
      <c r="AQ80" s="27"/>
      <c r="AR80" s="15">
        <f t="shared" si="275"/>
        <v>2.2500000000000004</v>
      </c>
      <c r="AS80" s="27"/>
      <c r="AT80" s="15">
        <f t="shared" si="276"/>
        <v>2.3571428571428577</v>
      </c>
      <c r="AU80" s="27"/>
      <c r="AV80" s="15">
        <f t="shared" si="277"/>
        <v>2.4642857142857149</v>
      </c>
      <c r="AW80" s="27"/>
      <c r="AX80" s="15">
        <f t="shared" si="278"/>
        <v>2.5714285714285721</v>
      </c>
      <c r="AY80" s="27"/>
      <c r="AZ80" s="15">
        <f t="shared" si="279"/>
        <v>0.21428571428571441</v>
      </c>
      <c r="BA80" s="27"/>
      <c r="BB80" s="15">
        <f t="shared" si="280"/>
        <v>0.32142857142857156</v>
      </c>
      <c r="BC80" s="27"/>
      <c r="BD80" s="15">
        <f t="shared" si="281"/>
        <v>0.42857142857142871</v>
      </c>
      <c r="BE80" s="27"/>
      <c r="BF80" s="15">
        <f t="shared" si="282"/>
        <v>0.53571428571428581</v>
      </c>
      <c r="BG80" s="22">
        <f t="shared" si="283"/>
        <v>0</v>
      </c>
      <c r="BH80" s="31">
        <f>3/28</f>
        <v>0.10714285714285714</v>
      </c>
      <c r="BI80" s="31">
        <f>3-BG80</f>
        <v>3</v>
      </c>
      <c r="BJ80" s="1"/>
      <c r="BK80" s="1"/>
      <c r="BL80" s="1"/>
      <c r="BM80" s="1"/>
      <c r="BN80" s="57"/>
      <c r="BO80" s="57"/>
      <c r="BP80" s="57"/>
      <c r="BQ80" s="57"/>
      <c r="BR80" s="57"/>
      <c r="BS80" s="57"/>
    </row>
    <row r="81" spans="1:71" ht="15.75" customHeight="1">
      <c r="A81" s="32" t="s">
        <v>11</v>
      </c>
      <c r="B81" s="33" t="s">
        <v>7</v>
      </c>
      <c r="C81" s="34"/>
      <c r="D81" s="13">
        <f t="shared" si="255"/>
        <v>1.0714285714285714</v>
      </c>
      <c r="E81" s="36"/>
      <c r="F81" s="15">
        <f t="shared" si="256"/>
        <v>2.1428571428571428</v>
      </c>
      <c r="G81" s="36"/>
      <c r="H81" s="15">
        <f t="shared" si="257"/>
        <v>3.2142857142857144</v>
      </c>
      <c r="I81" s="36"/>
      <c r="J81" s="15">
        <f t="shared" si="258"/>
        <v>4.2857142857142856</v>
      </c>
      <c r="K81" s="36"/>
      <c r="L81" s="15">
        <f t="shared" si="259"/>
        <v>5.3571428571428568</v>
      </c>
      <c r="M81" s="36"/>
      <c r="N81" s="15">
        <f t="shared" si="260"/>
        <v>6.4285714285714279</v>
      </c>
      <c r="O81" s="36"/>
      <c r="P81" s="15">
        <f t="shared" si="261"/>
        <v>7.4999999999999991</v>
      </c>
      <c r="Q81" s="36"/>
      <c r="R81" s="15">
        <f t="shared" si="262"/>
        <v>8.5714285714285712</v>
      </c>
      <c r="S81" s="36"/>
      <c r="T81" s="15">
        <f t="shared" si="263"/>
        <v>9.6428571428571423</v>
      </c>
      <c r="U81" s="36"/>
      <c r="V81" s="15">
        <f t="shared" si="264"/>
        <v>10.714285714285714</v>
      </c>
      <c r="W81" s="36"/>
      <c r="X81" s="15">
        <f t="shared" si="265"/>
        <v>11.785714285714285</v>
      </c>
      <c r="Y81" s="36"/>
      <c r="Z81" s="15">
        <f t="shared" si="266"/>
        <v>12.857142857142856</v>
      </c>
      <c r="AA81" s="36"/>
      <c r="AB81" s="15">
        <f t="shared" si="267"/>
        <v>13.928571428571427</v>
      </c>
      <c r="AC81" s="36"/>
      <c r="AD81" s="15">
        <f t="shared" si="268"/>
        <v>14.999999999999998</v>
      </c>
      <c r="AE81" s="36"/>
      <c r="AF81" s="15">
        <f t="shared" si="269"/>
        <v>16.071428571428569</v>
      </c>
      <c r="AG81" s="36"/>
      <c r="AH81" s="15">
        <f t="shared" si="270"/>
        <v>17.142857142857142</v>
      </c>
      <c r="AI81" s="36"/>
      <c r="AJ81" s="15">
        <f t="shared" si="271"/>
        <v>18.214285714285715</v>
      </c>
      <c r="AK81" s="36"/>
      <c r="AL81" s="15">
        <f t="shared" si="272"/>
        <v>19.285714285714288</v>
      </c>
      <c r="AM81" s="36"/>
      <c r="AN81" s="15">
        <f t="shared" si="273"/>
        <v>20.357142857142861</v>
      </c>
      <c r="AO81" s="36"/>
      <c r="AP81" s="15">
        <f t="shared" si="274"/>
        <v>21.428571428571434</v>
      </c>
      <c r="AQ81" s="36"/>
      <c r="AR81" s="15">
        <f t="shared" si="275"/>
        <v>22.500000000000007</v>
      </c>
      <c r="AS81" s="36"/>
      <c r="AT81" s="15">
        <f t="shared" si="276"/>
        <v>23.57142857142858</v>
      </c>
      <c r="AU81" s="36"/>
      <c r="AV81" s="15">
        <f t="shared" si="277"/>
        <v>24.642857142857153</v>
      </c>
      <c r="AW81" s="36"/>
      <c r="AX81" s="15">
        <f t="shared" si="278"/>
        <v>25.714285714285726</v>
      </c>
      <c r="AY81" s="36"/>
      <c r="AZ81" s="15">
        <f t="shared" si="279"/>
        <v>2.1428571428571459</v>
      </c>
      <c r="BA81" s="36"/>
      <c r="BB81" s="15">
        <f t="shared" si="280"/>
        <v>3.2142857142857171</v>
      </c>
      <c r="BC81" s="36"/>
      <c r="BD81" s="15">
        <f t="shared" si="281"/>
        <v>4.2857142857142883</v>
      </c>
      <c r="BE81" s="36"/>
      <c r="BF81" s="15">
        <f t="shared" si="282"/>
        <v>5.3571428571428594</v>
      </c>
      <c r="BG81" s="22">
        <f t="shared" si="283"/>
        <v>0</v>
      </c>
      <c r="BH81" s="44">
        <f>30/28</f>
        <v>1.0714285714285714</v>
      </c>
      <c r="BI81" s="44">
        <f>30-BG81</f>
        <v>30</v>
      </c>
      <c r="BJ81" s="1"/>
      <c r="BK81" s="1"/>
      <c r="BL81" s="1"/>
      <c r="BM81" s="3"/>
      <c r="BN81" s="3"/>
      <c r="BO81" s="3"/>
      <c r="BP81" s="57"/>
      <c r="BQ81" s="57"/>
      <c r="BR81" s="57"/>
      <c r="BS81" s="57"/>
    </row>
    <row r="82" spans="1:71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2"/>
      <c r="BO82" s="2"/>
      <c r="BP82" s="1"/>
      <c r="BQ82" s="1"/>
      <c r="BR82" s="1"/>
      <c r="BS82" s="1"/>
    </row>
    <row r="83" spans="1:71" ht="15.75" customHeight="1">
      <c r="A83" s="73" t="s">
        <v>22</v>
      </c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3"/>
      <c r="BI83" s="3"/>
      <c r="BJ83" s="1"/>
      <c r="BK83" s="1"/>
      <c r="BL83" s="1"/>
      <c r="BM83" s="1"/>
      <c r="BN83" s="57"/>
      <c r="BO83" s="57"/>
      <c r="BP83" s="1"/>
      <c r="BQ83" s="1"/>
      <c r="BR83" s="1"/>
      <c r="BS83" s="1"/>
    </row>
    <row r="84" spans="1:71" ht="15.75" customHeight="1">
      <c r="A84" s="6"/>
      <c r="B84" s="46" t="s">
        <v>13</v>
      </c>
      <c r="C84" s="97">
        <v>44593</v>
      </c>
      <c r="D84" s="93"/>
      <c r="E84" s="97">
        <v>44594</v>
      </c>
      <c r="F84" s="93"/>
      <c r="G84" s="97">
        <v>44595</v>
      </c>
      <c r="H84" s="93"/>
      <c r="I84" s="97">
        <v>44596</v>
      </c>
      <c r="J84" s="93"/>
      <c r="K84" s="97">
        <v>44597</v>
      </c>
      <c r="L84" s="93"/>
      <c r="M84" s="97">
        <v>44598</v>
      </c>
      <c r="N84" s="93"/>
      <c r="O84" s="97">
        <v>44599</v>
      </c>
      <c r="P84" s="93"/>
      <c r="Q84" s="97">
        <v>44600</v>
      </c>
      <c r="R84" s="93"/>
      <c r="S84" s="97">
        <v>44601</v>
      </c>
      <c r="T84" s="93"/>
      <c r="U84" s="97">
        <v>44602</v>
      </c>
      <c r="V84" s="93"/>
      <c r="W84" s="97">
        <v>44603</v>
      </c>
      <c r="X84" s="93"/>
      <c r="Y84" s="97">
        <v>44604</v>
      </c>
      <c r="Z84" s="93"/>
      <c r="AA84" s="97">
        <v>44605</v>
      </c>
      <c r="AB84" s="93"/>
      <c r="AC84" s="97">
        <v>44606</v>
      </c>
      <c r="AD84" s="93"/>
      <c r="AE84" s="97">
        <v>44607</v>
      </c>
      <c r="AF84" s="93"/>
      <c r="AG84" s="97">
        <v>44608</v>
      </c>
      <c r="AH84" s="93"/>
      <c r="AI84" s="97">
        <v>44609</v>
      </c>
      <c r="AJ84" s="93"/>
      <c r="AK84" s="97">
        <v>44610</v>
      </c>
      <c r="AL84" s="93"/>
      <c r="AM84" s="97">
        <v>44611</v>
      </c>
      <c r="AN84" s="93"/>
      <c r="AO84" s="97">
        <v>44612</v>
      </c>
      <c r="AP84" s="93"/>
      <c r="AQ84" s="97">
        <v>44613</v>
      </c>
      <c r="AR84" s="93"/>
      <c r="AS84" s="97">
        <v>44614</v>
      </c>
      <c r="AT84" s="93"/>
      <c r="AU84" s="97">
        <v>44615</v>
      </c>
      <c r="AV84" s="93"/>
      <c r="AW84" s="97">
        <v>44616</v>
      </c>
      <c r="AX84" s="93"/>
      <c r="AY84" s="97">
        <v>44617</v>
      </c>
      <c r="AZ84" s="93"/>
      <c r="BA84" s="97">
        <v>44618</v>
      </c>
      <c r="BB84" s="93"/>
      <c r="BC84" s="97">
        <v>44619</v>
      </c>
      <c r="BD84" s="93"/>
      <c r="BE84" s="97">
        <v>44620</v>
      </c>
      <c r="BF84" s="93"/>
      <c r="BG84" s="8" t="s">
        <v>3</v>
      </c>
      <c r="BH84" s="50"/>
      <c r="BI84" s="3"/>
      <c r="BJ84" s="1"/>
      <c r="BK84" s="1"/>
      <c r="BL84" s="1"/>
      <c r="BM84" s="1"/>
      <c r="BN84" s="57"/>
      <c r="BO84" s="57"/>
      <c r="BP84" s="57"/>
      <c r="BQ84" s="57"/>
      <c r="BR84" s="57"/>
      <c r="BS84" s="57"/>
    </row>
    <row r="85" spans="1:71" ht="15.75" customHeight="1">
      <c r="A85" s="47" t="s">
        <v>14</v>
      </c>
      <c r="B85" s="74">
        <v>1.89</v>
      </c>
      <c r="C85" s="90">
        <f t="shared" ref="C85:C89" si="284">C77*B85</f>
        <v>816.85799999999995</v>
      </c>
      <c r="D85" s="91"/>
      <c r="E85" s="88">
        <f t="shared" ref="E85:E89" si="285">E77*B85</f>
        <v>1125.9107999999999</v>
      </c>
      <c r="F85" s="91"/>
      <c r="G85" s="88">
        <f t="shared" ref="G85:G89" si="286">G77*B85</f>
        <v>611.33939999999996</v>
      </c>
      <c r="H85" s="91"/>
      <c r="I85" s="88">
        <f t="shared" ref="I85:I89" si="287">I77*B85</f>
        <v>1028.8404</v>
      </c>
      <c r="J85" s="91"/>
      <c r="K85" s="88">
        <f t="shared" ref="K85:K89" si="288">K77*B85</f>
        <v>715.10040000000004</v>
      </c>
      <c r="L85" s="91"/>
      <c r="M85" s="88">
        <f t="shared" ref="M85:M89" si="289">M77*B85</f>
        <v>711.09359999999992</v>
      </c>
      <c r="N85" s="91"/>
      <c r="O85" s="88">
        <f t="shared" ref="O85:O89" si="290">O77*B85</f>
        <v>865.31759999999986</v>
      </c>
      <c r="P85" s="91"/>
      <c r="Q85" s="88">
        <f t="shared" ref="Q85:Q89" si="291">Q77*B85</f>
        <v>418.91849999999999</v>
      </c>
      <c r="R85" s="91"/>
      <c r="S85" s="88">
        <f t="shared" ref="S85:S89" si="292">S77*B85</f>
        <v>1100.6982</v>
      </c>
      <c r="T85" s="91"/>
      <c r="U85" s="88">
        <f t="shared" ref="U85:U89" si="293">U77*B85</f>
        <v>482.40359999999998</v>
      </c>
      <c r="V85" s="91"/>
      <c r="W85" s="88">
        <f t="shared" ref="W85:W89" si="294">W77*B85</f>
        <v>905.38559999999995</v>
      </c>
      <c r="X85" s="91"/>
      <c r="Y85" s="88">
        <f t="shared" ref="Y85:Y89" si="295">Y77*B85</f>
        <v>720.95939999999996</v>
      </c>
      <c r="Z85" s="91"/>
      <c r="AA85" s="88">
        <f t="shared" ref="AA85:AA89" si="296">AA77*B85</f>
        <v>755.39519999999993</v>
      </c>
      <c r="AB85" s="91"/>
      <c r="AC85" s="88">
        <f t="shared" ref="AC85:AC89" si="297">AC77*B85</f>
        <v>1201.8509999999999</v>
      </c>
      <c r="AD85" s="91"/>
      <c r="AE85" s="88">
        <f>AE77*B85</f>
        <v>706.9923</v>
      </c>
      <c r="AF85" s="91"/>
      <c r="AG85" s="88">
        <f t="shared" ref="AG85:AG89" si="298">AG77*B85</f>
        <v>835.73910000000001</v>
      </c>
      <c r="AH85" s="91"/>
      <c r="AI85" s="88">
        <f t="shared" ref="AI85:AI89" si="299">AI77*B85</f>
        <v>753.73199999999997</v>
      </c>
      <c r="AJ85" s="91"/>
      <c r="AK85" s="88">
        <f t="shared" ref="AK85:AK89" si="300">AK77*B85</f>
        <v>935.73900000000003</v>
      </c>
      <c r="AL85" s="91"/>
      <c r="AM85" s="88">
        <f t="shared" ref="AM85:AM89" si="301">AM77*B85</f>
        <v>702.702</v>
      </c>
      <c r="AN85" s="91"/>
      <c r="AO85" s="88">
        <f t="shared" ref="AO85:AO89" si="302">AO77*B85</f>
        <v>642.78899999999999</v>
      </c>
      <c r="AP85" s="91"/>
      <c r="AQ85" s="88">
        <f t="shared" ref="AQ85:AQ89" si="303">AQ77*B85</f>
        <v>871.93259999999987</v>
      </c>
      <c r="AR85" s="91"/>
      <c r="AS85" s="88">
        <f t="shared" ref="AS85:AS89" si="304">AS77*B85</f>
        <v>817.42499999999995</v>
      </c>
      <c r="AT85" s="91"/>
      <c r="AU85" s="88">
        <f t="shared" ref="AU85:AU89" si="305">AU77*B85</f>
        <v>922.73580000000004</v>
      </c>
      <c r="AV85" s="91"/>
      <c r="AW85" s="88">
        <f t="shared" ref="AW85:AW89" si="306">AW77*B85</f>
        <v>887.44949999999994</v>
      </c>
      <c r="AX85" s="91"/>
      <c r="AY85" s="88">
        <f t="shared" ref="AY85:AY89" si="307">AY77*B85</f>
        <v>1044.8676</v>
      </c>
      <c r="AZ85" s="91"/>
      <c r="BA85" s="88">
        <f t="shared" ref="BA85:BA89" si="308">BA77*B85</f>
        <v>902.68290000000002</v>
      </c>
      <c r="BB85" s="91"/>
      <c r="BC85" s="88">
        <f t="shared" ref="BC85:BC89" si="309">BC77*B85</f>
        <v>621.22409999999991</v>
      </c>
      <c r="BD85" s="91"/>
      <c r="BE85" s="88">
        <f t="shared" ref="BE85:BE89" si="310">BE77*B85</f>
        <v>1186.8254999999999</v>
      </c>
      <c r="BF85" s="91"/>
      <c r="BG85" s="62">
        <f t="shared" ref="BG85:BG89" si="311">SUM(C85:BF85)</f>
        <v>23292.908099999993</v>
      </c>
      <c r="BH85" s="50"/>
      <c r="BI85" s="3"/>
      <c r="BJ85" s="1"/>
      <c r="BK85" s="1"/>
      <c r="BL85" s="1"/>
      <c r="BM85" s="1"/>
      <c r="BN85" s="57"/>
      <c r="BO85" s="57"/>
      <c r="BP85" s="57"/>
      <c r="BQ85" s="57"/>
      <c r="BR85" s="57"/>
      <c r="BS85" s="57"/>
    </row>
    <row r="86" spans="1:71" ht="15.75" customHeight="1">
      <c r="A86" s="24" t="s">
        <v>8</v>
      </c>
      <c r="B86" s="52">
        <v>2</v>
      </c>
      <c r="C86" s="82">
        <f t="shared" si="284"/>
        <v>68</v>
      </c>
      <c r="D86" s="83"/>
      <c r="E86" s="80">
        <f t="shared" si="285"/>
        <v>0</v>
      </c>
      <c r="F86" s="83"/>
      <c r="G86" s="80">
        <f t="shared" si="286"/>
        <v>0</v>
      </c>
      <c r="H86" s="83"/>
      <c r="I86" s="80">
        <f t="shared" si="287"/>
        <v>0</v>
      </c>
      <c r="J86" s="83"/>
      <c r="K86" s="80">
        <f t="shared" si="288"/>
        <v>0</v>
      </c>
      <c r="L86" s="83"/>
      <c r="M86" s="80">
        <f t="shared" si="289"/>
        <v>0</v>
      </c>
      <c r="N86" s="83"/>
      <c r="O86" s="80">
        <f t="shared" si="290"/>
        <v>0</v>
      </c>
      <c r="P86" s="83"/>
      <c r="Q86" s="80">
        <f t="shared" si="291"/>
        <v>0</v>
      </c>
      <c r="R86" s="83"/>
      <c r="S86" s="80">
        <f t="shared" si="292"/>
        <v>0</v>
      </c>
      <c r="T86" s="83"/>
      <c r="U86" s="80">
        <f t="shared" si="293"/>
        <v>0</v>
      </c>
      <c r="V86" s="83"/>
      <c r="W86" s="80">
        <f t="shared" si="294"/>
        <v>0</v>
      </c>
      <c r="X86" s="83"/>
      <c r="Y86" s="80">
        <f t="shared" si="295"/>
        <v>0</v>
      </c>
      <c r="Z86" s="83"/>
      <c r="AA86" s="80">
        <f t="shared" si="296"/>
        <v>0</v>
      </c>
      <c r="AB86" s="83"/>
      <c r="AC86" s="80">
        <f t="shared" si="297"/>
        <v>0</v>
      </c>
      <c r="AD86" s="83"/>
      <c r="AE86" s="80" t="s">
        <v>23</v>
      </c>
      <c r="AF86" s="83"/>
      <c r="AG86" s="80">
        <f t="shared" si="298"/>
        <v>0</v>
      </c>
      <c r="AH86" s="83"/>
      <c r="AI86" s="80">
        <f t="shared" si="299"/>
        <v>0</v>
      </c>
      <c r="AJ86" s="83"/>
      <c r="AK86" s="80">
        <f t="shared" si="300"/>
        <v>0</v>
      </c>
      <c r="AL86" s="83"/>
      <c r="AM86" s="80">
        <f t="shared" si="301"/>
        <v>0</v>
      </c>
      <c r="AN86" s="83"/>
      <c r="AO86" s="80">
        <f t="shared" si="302"/>
        <v>0</v>
      </c>
      <c r="AP86" s="83"/>
      <c r="AQ86" s="80">
        <f t="shared" si="303"/>
        <v>0</v>
      </c>
      <c r="AR86" s="83"/>
      <c r="AS86" s="80">
        <f t="shared" si="304"/>
        <v>0</v>
      </c>
      <c r="AT86" s="83"/>
      <c r="AU86" s="80">
        <f t="shared" si="305"/>
        <v>0</v>
      </c>
      <c r="AV86" s="83"/>
      <c r="AW86" s="80">
        <f t="shared" si="306"/>
        <v>0</v>
      </c>
      <c r="AX86" s="83"/>
      <c r="AY86" s="80">
        <f t="shared" si="307"/>
        <v>0</v>
      </c>
      <c r="AZ86" s="83"/>
      <c r="BA86" s="80">
        <f t="shared" si="308"/>
        <v>0</v>
      </c>
      <c r="BB86" s="83"/>
      <c r="BC86" s="80">
        <f t="shared" si="309"/>
        <v>0</v>
      </c>
      <c r="BD86" s="83"/>
      <c r="BE86" s="80">
        <f t="shared" si="310"/>
        <v>0</v>
      </c>
      <c r="BF86" s="83"/>
      <c r="BG86" s="62">
        <f t="shared" si="311"/>
        <v>68</v>
      </c>
      <c r="BH86" s="50"/>
      <c r="BI86" s="3"/>
      <c r="BJ86" s="1"/>
      <c r="BK86" s="1"/>
      <c r="BL86" s="1"/>
      <c r="BM86" s="1"/>
      <c r="BN86" s="57"/>
      <c r="BO86" s="57"/>
      <c r="BP86" s="57"/>
      <c r="BQ86" s="57"/>
      <c r="BR86" s="57"/>
      <c r="BS86" s="57"/>
    </row>
    <row r="87" spans="1:71" ht="15.75" customHeight="1">
      <c r="A87" s="24" t="s">
        <v>9</v>
      </c>
      <c r="B87" s="52">
        <v>3</v>
      </c>
      <c r="C87" s="82">
        <f t="shared" si="284"/>
        <v>0</v>
      </c>
      <c r="D87" s="83"/>
      <c r="E87" s="80">
        <f t="shared" si="285"/>
        <v>0</v>
      </c>
      <c r="F87" s="83"/>
      <c r="G87" s="80">
        <f t="shared" si="286"/>
        <v>0</v>
      </c>
      <c r="H87" s="83"/>
      <c r="I87" s="80">
        <f t="shared" si="287"/>
        <v>0</v>
      </c>
      <c r="J87" s="83"/>
      <c r="K87" s="80">
        <f t="shared" si="288"/>
        <v>0</v>
      </c>
      <c r="L87" s="83"/>
      <c r="M87" s="80">
        <f t="shared" si="289"/>
        <v>0</v>
      </c>
      <c r="N87" s="83"/>
      <c r="O87" s="80">
        <f t="shared" si="290"/>
        <v>0</v>
      </c>
      <c r="P87" s="83"/>
      <c r="Q87" s="80">
        <f t="shared" si="291"/>
        <v>1791.1799999999998</v>
      </c>
      <c r="R87" s="83"/>
      <c r="S87" s="80">
        <f t="shared" si="292"/>
        <v>0</v>
      </c>
      <c r="T87" s="83"/>
      <c r="U87" s="80">
        <f t="shared" si="293"/>
        <v>0</v>
      </c>
      <c r="V87" s="83"/>
      <c r="W87" s="80">
        <f t="shared" si="294"/>
        <v>0</v>
      </c>
      <c r="X87" s="83"/>
      <c r="Y87" s="80">
        <f t="shared" si="295"/>
        <v>0</v>
      </c>
      <c r="Z87" s="83"/>
      <c r="AA87" s="80">
        <f t="shared" si="296"/>
        <v>0</v>
      </c>
      <c r="AB87" s="83"/>
      <c r="AC87" s="80">
        <f t="shared" si="297"/>
        <v>0</v>
      </c>
      <c r="AD87" s="83"/>
      <c r="AE87" s="80">
        <f t="shared" ref="AE87:AE89" si="312">AE79*B87</f>
        <v>0</v>
      </c>
      <c r="AF87" s="83"/>
      <c r="AG87" s="80">
        <f t="shared" si="298"/>
        <v>0</v>
      </c>
      <c r="AH87" s="83"/>
      <c r="AI87" s="80">
        <f t="shared" si="299"/>
        <v>0</v>
      </c>
      <c r="AJ87" s="83"/>
      <c r="AK87" s="80">
        <f t="shared" si="300"/>
        <v>0</v>
      </c>
      <c r="AL87" s="83"/>
      <c r="AM87" s="80">
        <f t="shared" si="301"/>
        <v>0</v>
      </c>
      <c r="AN87" s="83"/>
      <c r="AO87" s="80">
        <f t="shared" si="302"/>
        <v>0</v>
      </c>
      <c r="AP87" s="83"/>
      <c r="AQ87" s="80">
        <f t="shared" si="303"/>
        <v>0</v>
      </c>
      <c r="AR87" s="83"/>
      <c r="AS87" s="80">
        <f t="shared" si="304"/>
        <v>0</v>
      </c>
      <c r="AT87" s="83"/>
      <c r="AU87" s="80">
        <f t="shared" si="305"/>
        <v>0</v>
      </c>
      <c r="AV87" s="83"/>
      <c r="AW87" s="80">
        <f t="shared" si="306"/>
        <v>0</v>
      </c>
      <c r="AX87" s="83"/>
      <c r="AY87" s="80">
        <f t="shared" si="307"/>
        <v>0</v>
      </c>
      <c r="AZ87" s="83"/>
      <c r="BA87" s="80">
        <f t="shared" si="308"/>
        <v>0</v>
      </c>
      <c r="BB87" s="83"/>
      <c r="BC87" s="80">
        <f t="shared" si="309"/>
        <v>0</v>
      </c>
      <c r="BD87" s="83"/>
      <c r="BE87" s="80">
        <f t="shared" si="310"/>
        <v>0</v>
      </c>
      <c r="BF87" s="83"/>
      <c r="BG87" s="62">
        <f t="shared" si="311"/>
        <v>1791.1799999999998</v>
      </c>
      <c r="BH87" s="50"/>
      <c r="BI87" s="3"/>
      <c r="BJ87" s="1"/>
      <c r="BK87" s="1"/>
      <c r="BL87" s="1"/>
      <c r="BM87" s="1"/>
      <c r="BN87" s="57"/>
      <c r="BO87" s="57"/>
      <c r="BP87" s="57"/>
      <c r="BQ87" s="57"/>
      <c r="BR87" s="57"/>
      <c r="BS87" s="57"/>
    </row>
    <row r="88" spans="1:71" ht="15.75" customHeight="1">
      <c r="A88" s="24" t="s">
        <v>10</v>
      </c>
      <c r="B88" s="52">
        <v>1.48</v>
      </c>
      <c r="C88" s="82">
        <f t="shared" si="284"/>
        <v>0</v>
      </c>
      <c r="D88" s="83"/>
      <c r="E88" s="80">
        <f t="shared" si="285"/>
        <v>0</v>
      </c>
      <c r="F88" s="83"/>
      <c r="G88" s="80">
        <f t="shared" si="286"/>
        <v>0</v>
      </c>
      <c r="H88" s="83"/>
      <c r="I88" s="80">
        <f t="shared" si="287"/>
        <v>0</v>
      </c>
      <c r="J88" s="83"/>
      <c r="K88" s="80">
        <f t="shared" si="288"/>
        <v>0</v>
      </c>
      <c r="L88" s="83"/>
      <c r="M88" s="80">
        <f t="shared" si="289"/>
        <v>0</v>
      </c>
      <c r="N88" s="83"/>
      <c r="O88" s="80">
        <f t="shared" si="290"/>
        <v>0</v>
      </c>
      <c r="P88" s="83"/>
      <c r="Q88" s="80">
        <f t="shared" si="291"/>
        <v>0</v>
      </c>
      <c r="R88" s="83"/>
      <c r="S88" s="80">
        <f t="shared" si="292"/>
        <v>0</v>
      </c>
      <c r="T88" s="83"/>
      <c r="U88" s="80">
        <f t="shared" si="293"/>
        <v>0</v>
      </c>
      <c r="V88" s="83"/>
      <c r="W88" s="80">
        <f t="shared" si="294"/>
        <v>0</v>
      </c>
      <c r="X88" s="83"/>
      <c r="Y88" s="80">
        <f t="shared" si="295"/>
        <v>0</v>
      </c>
      <c r="Z88" s="83"/>
      <c r="AA88" s="80">
        <f t="shared" si="296"/>
        <v>0</v>
      </c>
      <c r="AB88" s="83"/>
      <c r="AC88" s="80">
        <f t="shared" si="297"/>
        <v>0</v>
      </c>
      <c r="AD88" s="83"/>
      <c r="AE88" s="80">
        <f t="shared" si="312"/>
        <v>0</v>
      </c>
      <c r="AF88" s="83"/>
      <c r="AG88" s="80">
        <f t="shared" si="298"/>
        <v>0</v>
      </c>
      <c r="AH88" s="83"/>
      <c r="AI88" s="80">
        <f t="shared" si="299"/>
        <v>0</v>
      </c>
      <c r="AJ88" s="83"/>
      <c r="AK88" s="80">
        <f t="shared" si="300"/>
        <v>0</v>
      </c>
      <c r="AL88" s="83"/>
      <c r="AM88" s="80">
        <f t="shared" si="301"/>
        <v>0</v>
      </c>
      <c r="AN88" s="83"/>
      <c r="AO88" s="80">
        <f t="shared" si="302"/>
        <v>0</v>
      </c>
      <c r="AP88" s="83"/>
      <c r="AQ88" s="80">
        <f t="shared" si="303"/>
        <v>0</v>
      </c>
      <c r="AR88" s="83"/>
      <c r="AS88" s="80">
        <f t="shared" si="304"/>
        <v>0</v>
      </c>
      <c r="AT88" s="83"/>
      <c r="AU88" s="80">
        <f t="shared" si="305"/>
        <v>0</v>
      </c>
      <c r="AV88" s="83"/>
      <c r="AW88" s="80">
        <f t="shared" si="306"/>
        <v>0</v>
      </c>
      <c r="AX88" s="83"/>
      <c r="AY88" s="80">
        <f t="shared" si="307"/>
        <v>0</v>
      </c>
      <c r="AZ88" s="83"/>
      <c r="BA88" s="80">
        <f t="shared" si="308"/>
        <v>0</v>
      </c>
      <c r="BB88" s="83"/>
      <c r="BC88" s="80">
        <f t="shared" si="309"/>
        <v>0</v>
      </c>
      <c r="BD88" s="83"/>
      <c r="BE88" s="80">
        <f t="shared" si="310"/>
        <v>0</v>
      </c>
      <c r="BF88" s="83"/>
      <c r="BG88" s="62">
        <f t="shared" si="311"/>
        <v>0</v>
      </c>
      <c r="BH88" s="50"/>
      <c r="BI88" s="3"/>
      <c r="BJ88" s="1"/>
      <c r="BK88" s="1"/>
      <c r="BL88" s="1"/>
      <c r="BM88" s="3"/>
      <c r="BN88" s="57"/>
      <c r="BO88" s="57"/>
      <c r="BP88" s="57"/>
      <c r="BQ88" s="57"/>
      <c r="BR88" s="57"/>
      <c r="BS88" s="57"/>
    </row>
    <row r="89" spans="1:71" ht="15.75" customHeight="1">
      <c r="A89" s="32" t="s">
        <v>11</v>
      </c>
      <c r="B89" s="75">
        <v>1.5</v>
      </c>
      <c r="C89" s="86">
        <f t="shared" si="284"/>
        <v>0</v>
      </c>
      <c r="D89" s="85"/>
      <c r="E89" s="84">
        <f t="shared" si="285"/>
        <v>0</v>
      </c>
      <c r="F89" s="85"/>
      <c r="G89" s="84">
        <f t="shared" si="286"/>
        <v>0</v>
      </c>
      <c r="H89" s="85"/>
      <c r="I89" s="84">
        <f t="shared" si="287"/>
        <v>0</v>
      </c>
      <c r="J89" s="85"/>
      <c r="K89" s="84">
        <f t="shared" si="288"/>
        <v>0</v>
      </c>
      <c r="L89" s="85"/>
      <c r="M89" s="84">
        <f t="shared" si="289"/>
        <v>0</v>
      </c>
      <c r="N89" s="85"/>
      <c r="O89" s="84">
        <f t="shared" si="290"/>
        <v>0</v>
      </c>
      <c r="P89" s="85"/>
      <c r="Q89" s="84">
        <f t="shared" si="291"/>
        <v>0</v>
      </c>
      <c r="R89" s="85"/>
      <c r="S89" s="84">
        <f t="shared" si="292"/>
        <v>0</v>
      </c>
      <c r="T89" s="85"/>
      <c r="U89" s="84">
        <f t="shared" si="293"/>
        <v>0</v>
      </c>
      <c r="V89" s="85"/>
      <c r="W89" s="84">
        <f t="shared" si="294"/>
        <v>0</v>
      </c>
      <c r="X89" s="85"/>
      <c r="Y89" s="84">
        <f t="shared" si="295"/>
        <v>0</v>
      </c>
      <c r="Z89" s="85"/>
      <c r="AA89" s="84">
        <f t="shared" si="296"/>
        <v>0</v>
      </c>
      <c r="AB89" s="85"/>
      <c r="AC89" s="84">
        <f t="shared" si="297"/>
        <v>0</v>
      </c>
      <c r="AD89" s="85"/>
      <c r="AE89" s="84">
        <f t="shared" si="312"/>
        <v>0</v>
      </c>
      <c r="AF89" s="85"/>
      <c r="AG89" s="84">
        <f t="shared" si="298"/>
        <v>0</v>
      </c>
      <c r="AH89" s="85"/>
      <c r="AI89" s="84">
        <f t="shared" si="299"/>
        <v>0</v>
      </c>
      <c r="AJ89" s="85"/>
      <c r="AK89" s="84">
        <f t="shared" si="300"/>
        <v>0</v>
      </c>
      <c r="AL89" s="85"/>
      <c r="AM89" s="84">
        <f t="shared" si="301"/>
        <v>0</v>
      </c>
      <c r="AN89" s="85"/>
      <c r="AO89" s="84">
        <f t="shared" si="302"/>
        <v>0</v>
      </c>
      <c r="AP89" s="85"/>
      <c r="AQ89" s="84">
        <f t="shared" si="303"/>
        <v>0</v>
      </c>
      <c r="AR89" s="85"/>
      <c r="AS89" s="84">
        <f t="shared" si="304"/>
        <v>0</v>
      </c>
      <c r="AT89" s="85"/>
      <c r="AU89" s="84">
        <f t="shared" si="305"/>
        <v>0</v>
      </c>
      <c r="AV89" s="85"/>
      <c r="AW89" s="84">
        <f t="shared" si="306"/>
        <v>0</v>
      </c>
      <c r="AX89" s="85"/>
      <c r="AY89" s="84">
        <f t="shared" si="307"/>
        <v>0</v>
      </c>
      <c r="AZ89" s="85"/>
      <c r="BA89" s="84">
        <f t="shared" si="308"/>
        <v>0</v>
      </c>
      <c r="BB89" s="85"/>
      <c r="BC89" s="84">
        <f t="shared" si="309"/>
        <v>0</v>
      </c>
      <c r="BD89" s="85"/>
      <c r="BE89" s="84">
        <f t="shared" si="310"/>
        <v>0</v>
      </c>
      <c r="BF89" s="85"/>
      <c r="BG89" s="62">
        <f t="shared" si="311"/>
        <v>0</v>
      </c>
      <c r="BH89" s="1"/>
      <c r="BI89" s="1"/>
      <c r="BJ89" s="1"/>
      <c r="BK89" s="1"/>
      <c r="BL89" s="1"/>
      <c r="BM89" s="3"/>
      <c r="BN89" s="3"/>
      <c r="BO89" s="3"/>
      <c r="BP89" s="57"/>
      <c r="BQ89" s="57"/>
      <c r="BR89" s="57"/>
      <c r="BS89" s="57"/>
    </row>
    <row r="90" spans="1:71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76">
        <f>SUM(BG85:BG89)</f>
        <v>25152.088099999994</v>
      </c>
      <c r="BH90" s="1"/>
      <c r="BI90" s="1"/>
      <c r="BJ90" s="1"/>
      <c r="BK90" s="1"/>
      <c r="BL90" s="1"/>
      <c r="BM90" s="3"/>
      <c r="BN90" s="3"/>
      <c r="BO90" s="3"/>
      <c r="BP90" s="1"/>
      <c r="BQ90" s="1"/>
      <c r="BR90" s="1"/>
      <c r="BS90" s="1"/>
    </row>
    <row r="91" spans="1:71" ht="15.75" customHeight="1">
      <c r="A91" s="98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9"/>
      <c r="BN91" s="99"/>
      <c r="BO91" s="100"/>
      <c r="BP91" s="1"/>
      <c r="BQ91" s="1"/>
      <c r="BR91" s="1"/>
      <c r="BS91" s="1"/>
    </row>
    <row r="92" spans="1:71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3"/>
      <c r="BN92" s="3"/>
      <c r="BO92" s="3"/>
      <c r="BP92" s="1"/>
      <c r="BQ92" s="1"/>
      <c r="BR92" s="1"/>
      <c r="BS92" s="1"/>
    </row>
    <row r="93" spans="1:71" ht="15.75" customHeight="1">
      <c r="A93" s="4" t="s">
        <v>24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1"/>
      <c r="BQ93" s="1"/>
      <c r="BR93" s="1"/>
      <c r="BS93" s="1"/>
    </row>
    <row r="94" spans="1:71" ht="15.75" customHeight="1">
      <c r="A94" s="5"/>
      <c r="B94" s="6" t="s">
        <v>2</v>
      </c>
      <c r="C94" s="92">
        <v>44621</v>
      </c>
      <c r="D94" s="93"/>
      <c r="E94" s="92">
        <v>44622</v>
      </c>
      <c r="F94" s="93"/>
      <c r="G94" s="92">
        <v>44623</v>
      </c>
      <c r="H94" s="93"/>
      <c r="I94" s="92">
        <v>44624</v>
      </c>
      <c r="J94" s="93"/>
      <c r="K94" s="92">
        <v>44625</v>
      </c>
      <c r="L94" s="93"/>
      <c r="M94" s="92">
        <v>44626</v>
      </c>
      <c r="N94" s="93"/>
      <c r="O94" s="92">
        <v>44627</v>
      </c>
      <c r="P94" s="93"/>
      <c r="Q94" s="92">
        <v>44628</v>
      </c>
      <c r="R94" s="93"/>
      <c r="S94" s="92">
        <v>44629</v>
      </c>
      <c r="T94" s="93"/>
      <c r="U94" s="92">
        <v>44630</v>
      </c>
      <c r="V94" s="93"/>
      <c r="W94" s="92">
        <v>44631</v>
      </c>
      <c r="X94" s="93"/>
      <c r="Y94" s="92">
        <v>44632</v>
      </c>
      <c r="Z94" s="93"/>
      <c r="AA94" s="92">
        <v>44633</v>
      </c>
      <c r="AB94" s="93"/>
      <c r="AC94" s="92">
        <v>44634</v>
      </c>
      <c r="AD94" s="93"/>
      <c r="AE94" s="92">
        <v>44635</v>
      </c>
      <c r="AF94" s="93"/>
      <c r="AG94" s="92">
        <v>44636</v>
      </c>
      <c r="AH94" s="93"/>
      <c r="AI94" s="92">
        <v>44637</v>
      </c>
      <c r="AJ94" s="93"/>
      <c r="AK94" s="92">
        <v>44638</v>
      </c>
      <c r="AL94" s="93"/>
      <c r="AM94" s="92">
        <v>44639</v>
      </c>
      <c r="AN94" s="93"/>
      <c r="AO94" s="92">
        <v>44640</v>
      </c>
      <c r="AP94" s="93"/>
      <c r="AQ94" s="92">
        <v>44641</v>
      </c>
      <c r="AR94" s="93"/>
      <c r="AS94" s="92">
        <v>44642</v>
      </c>
      <c r="AT94" s="93"/>
      <c r="AU94" s="92">
        <v>44643</v>
      </c>
      <c r="AV94" s="93"/>
      <c r="AW94" s="92">
        <v>44644</v>
      </c>
      <c r="AX94" s="93"/>
      <c r="AY94" s="92">
        <v>44645</v>
      </c>
      <c r="AZ94" s="93"/>
      <c r="BA94" s="92">
        <v>44646</v>
      </c>
      <c r="BB94" s="93"/>
      <c r="BC94" s="92">
        <v>44647</v>
      </c>
      <c r="BD94" s="93"/>
      <c r="BE94" s="92">
        <v>44648</v>
      </c>
      <c r="BF94" s="93"/>
      <c r="BG94" s="92">
        <v>44649</v>
      </c>
      <c r="BH94" s="93"/>
      <c r="BI94" s="92">
        <v>44650</v>
      </c>
      <c r="BJ94" s="93"/>
      <c r="BK94" s="92">
        <v>44651</v>
      </c>
      <c r="BL94" s="93"/>
      <c r="BM94" s="7" t="s">
        <v>3</v>
      </c>
      <c r="BN94" s="8" t="s">
        <v>4</v>
      </c>
      <c r="BO94" s="8" t="s">
        <v>5</v>
      </c>
      <c r="BP94" s="1"/>
      <c r="BQ94" s="1"/>
      <c r="BR94" s="1"/>
      <c r="BS94" s="1"/>
    </row>
    <row r="95" spans="1:71" ht="15.75" customHeight="1">
      <c r="A95" s="47" t="s">
        <v>14</v>
      </c>
      <c r="B95" s="11" t="s">
        <v>7</v>
      </c>
      <c r="C95" s="12">
        <v>634.91999999999996</v>
      </c>
      <c r="D95" s="13">
        <f t="shared" ref="D95:D99" si="313">BN95-C95</f>
        <v>-31.049032258064472</v>
      </c>
      <c r="E95" s="16">
        <v>391.54</v>
      </c>
      <c r="F95" s="15">
        <f t="shared" ref="F95:F99" si="314">(BN95+D95)-E95</f>
        <v>181.281935483871</v>
      </c>
      <c r="G95" s="16">
        <v>408.18</v>
      </c>
      <c r="H95" s="15">
        <f t="shared" ref="H95:H99" si="315">(BN95+F95)-G95</f>
        <v>376.97290322580653</v>
      </c>
      <c r="I95" s="16">
        <v>571.51</v>
      </c>
      <c r="J95" s="15">
        <f t="shared" ref="J95:J99" si="316">(BN95+H95)-I95</f>
        <v>409.33387096774209</v>
      </c>
      <c r="K95" s="16">
        <v>342.21</v>
      </c>
      <c r="L95" s="15">
        <f t="shared" ref="L95:L99" si="317">(BN95+J95)-K95</f>
        <v>670.99483870967765</v>
      </c>
      <c r="M95" s="16">
        <v>383.81</v>
      </c>
      <c r="N95" s="15">
        <f t="shared" ref="N95:N99" si="318">(BN95+L95)-M95</f>
        <v>891.05580645161308</v>
      </c>
      <c r="O95" s="16">
        <v>519.25</v>
      </c>
      <c r="P95" s="15">
        <f t="shared" ref="P95:P99" si="319">(BN95+N95)-O95</f>
        <v>975.67677419354868</v>
      </c>
      <c r="Q95" s="16">
        <v>507.35</v>
      </c>
      <c r="R95" s="15">
        <f t="shared" ref="R95:R99" si="320">(BN95+P95)-Q95</f>
        <v>1072.1977419354844</v>
      </c>
      <c r="S95" s="16">
        <v>302.99</v>
      </c>
      <c r="T95" s="15">
        <f t="shared" ref="T95:T99" si="321">(BN95+R95)-S95</f>
        <v>1373.07870967742</v>
      </c>
      <c r="U95" s="16">
        <v>539.05999999999995</v>
      </c>
      <c r="V95" s="15">
        <f t="shared" ref="V95:V99" si="322">(BN95+T95)-U95</f>
        <v>1437.8896774193554</v>
      </c>
      <c r="W95" s="16">
        <v>460.47</v>
      </c>
      <c r="X95" s="15">
        <f t="shared" ref="X95:X99" si="323">(BN95+V95)-W95</f>
        <v>1581.290645161291</v>
      </c>
      <c r="Y95" s="16">
        <v>318.22000000000003</v>
      </c>
      <c r="Z95" s="15">
        <f t="shared" ref="Z95:Z99" si="324">(BN95+X95)-Y95</f>
        <v>1866.9416129032263</v>
      </c>
      <c r="AA95" s="16">
        <v>546.85</v>
      </c>
      <c r="AB95" s="15">
        <f t="shared" ref="AB95:AB99" si="325">(BN95+Z95)-AA95</f>
        <v>1923.9625806451618</v>
      </c>
      <c r="AC95" s="16">
        <v>455.22</v>
      </c>
      <c r="AD95" s="15">
        <f t="shared" ref="AD95:AD99" si="326">(BN95+AB95)-AC95</f>
        <v>2072.6135483870976</v>
      </c>
      <c r="AE95" s="16">
        <v>743.63</v>
      </c>
      <c r="AF95" s="15">
        <f t="shared" ref="AF95:AF99" si="327">(BN95+AD95)-AE95</f>
        <v>1932.8545161290331</v>
      </c>
      <c r="AG95" s="16">
        <v>433.41</v>
      </c>
      <c r="AH95" s="15">
        <f t="shared" ref="AH95:AH99" si="328">(BN95+AF95)-AG95</f>
        <v>2103.3154838709688</v>
      </c>
      <c r="AI95" s="16">
        <v>539.36</v>
      </c>
      <c r="AJ95" s="15">
        <f t="shared" ref="AJ95:AJ99" si="329">(BN95+AH95)-AI95</f>
        <v>2167.8264516129043</v>
      </c>
      <c r="AK95" s="16">
        <v>423.92</v>
      </c>
      <c r="AL95" s="15">
        <f t="shared" ref="AL95:AL99" si="330">(BN95+AJ95)-AK95</f>
        <v>2347.7774193548398</v>
      </c>
      <c r="AM95" s="16">
        <v>308.62</v>
      </c>
      <c r="AN95" s="15">
        <f t="shared" ref="AN95:AN99" si="331">(BN95+AL95)-AM95</f>
        <v>2643.0283870967755</v>
      </c>
      <c r="AO95" s="16">
        <v>334.99</v>
      </c>
      <c r="AP95" s="15">
        <f t="shared" ref="AP95:AP99" si="332">(BN95+AN95)-AO95</f>
        <v>2911.9093548387109</v>
      </c>
      <c r="AQ95" s="16">
        <v>648.98</v>
      </c>
      <c r="AR95" s="15">
        <f t="shared" ref="AR95:AR99" si="333">(BN95+AP95)-AQ95</f>
        <v>2866.8003225806465</v>
      </c>
      <c r="AS95" s="16">
        <v>624.38</v>
      </c>
      <c r="AT95" s="15">
        <f t="shared" ref="AT95:AT99" si="334">(BN95+AR95)-AS95</f>
        <v>2846.291290322582</v>
      </c>
      <c r="AU95" s="16">
        <v>219.87</v>
      </c>
      <c r="AV95" s="15">
        <f t="shared" ref="AV95:AV99" si="335">(BN95+AT95)-AU95</f>
        <v>3230.2922580645177</v>
      </c>
      <c r="AW95" s="16">
        <v>511.28</v>
      </c>
      <c r="AX95" s="15">
        <f t="shared" ref="AX95:AX99" si="336">(BN95+AV95)-AW95</f>
        <v>3322.8832258064531</v>
      </c>
      <c r="AY95" s="16">
        <v>447.5</v>
      </c>
      <c r="AZ95" s="15">
        <f t="shared" ref="AZ95:AZ99" si="337">(BN95+AX95)-AV95</f>
        <v>696.461935483871</v>
      </c>
      <c r="BA95" s="16">
        <v>377.19</v>
      </c>
      <c r="BB95" s="15">
        <f t="shared" ref="BB95:BB99" si="338">(BN95+AZ95)-BA95</f>
        <v>923.14290322580655</v>
      </c>
      <c r="BC95" s="16">
        <v>432.77</v>
      </c>
      <c r="BD95" s="15">
        <f t="shared" ref="BD95:BD99" si="339">(BN95+BB95)-BC95</f>
        <v>1094.2438709677422</v>
      </c>
      <c r="BE95" s="16">
        <v>372.93</v>
      </c>
      <c r="BF95" s="15">
        <f t="shared" ref="BF95:BF99" si="340">(BN95+BD95)-BE95</f>
        <v>1325.1848387096777</v>
      </c>
      <c r="BG95" s="16">
        <v>618.95000000000005</v>
      </c>
      <c r="BH95" s="17">
        <f t="shared" ref="BH95:BH99" si="341">(BN95+BF95)-BG95</f>
        <v>1310.105806451613</v>
      </c>
      <c r="BI95" s="58">
        <v>425.04</v>
      </c>
      <c r="BJ95" s="19">
        <f t="shared" ref="BJ95:BJ99" si="342">(BN95+BH95)-BI95</f>
        <v>1488.9367741935484</v>
      </c>
      <c r="BK95" s="77">
        <v>503.35</v>
      </c>
      <c r="BL95" s="64">
        <f t="shared" ref="BL95:BL99" si="343">(BJ95+BN95)-BK95</f>
        <v>1589.4577419354841</v>
      </c>
      <c r="BM95" s="22">
        <f t="shared" ref="BM95:BM99" si="344">SUM(C95+E95+G95+I95+K95+M95+O95+Q95+S95+U95+W95+Y95+AA95+AC95+AE95+AG95+AI95+AK95+AM95+AO95+AQ95+AS95+AU95+AW95+AY95+BA95+BC95+BE95+BG95+BI95)</f>
        <v>13844.400000000003</v>
      </c>
      <c r="BN95" s="23">
        <f>18720/31</f>
        <v>603.87096774193549</v>
      </c>
      <c r="BO95" s="23">
        <f>18720-BM95</f>
        <v>4875.5999999999967</v>
      </c>
      <c r="BP95" s="1"/>
      <c r="BQ95" s="1"/>
      <c r="BR95" s="1"/>
      <c r="BS95" s="1"/>
    </row>
    <row r="96" spans="1:71" ht="15.75" customHeight="1">
      <c r="A96" s="24" t="s">
        <v>8</v>
      </c>
      <c r="B96" s="25" t="s">
        <v>7</v>
      </c>
      <c r="C96" s="26"/>
      <c r="D96" s="13">
        <f t="shared" si="313"/>
        <v>11.290322580645162</v>
      </c>
      <c r="E96" s="27"/>
      <c r="F96" s="15">
        <f t="shared" si="314"/>
        <v>22.580645161290324</v>
      </c>
      <c r="G96" s="27"/>
      <c r="H96" s="15">
        <f t="shared" si="315"/>
        <v>33.870967741935488</v>
      </c>
      <c r="I96" s="27"/>
      <c r="J96" s="15">
        <f t="shared" si="316"/>
        <v>45.161290322580648</v>
      </c>
      <c r="K96" s="27"/>
      <c r="L96" s="15">
        <f t="shared" si="317"/>
        <v>56.451612903225808</v>
      </c>
      <c r="M96" s="27"/>
      <c r="N96" s="15">
        <f t="shared" si="318"/>
        <v>67.741935483870975</v>
      </c>
      <c r="O96" s="27"/>
      <c r="P96" s="15">
        <f t="shared" si="319"/>
        <v>79.032258064516142</v>
      </c>
      <c r="Q96" s="27"/>
      <c r="R96" s="15">
        <f t="shared" si="320"/>
        <v>90.32258064516131</v>
      </c>
      <c r="S96" s="27"/>
      <c r="T96" s="15">
        <f t="shared" si="321"/>
        <v>101.61290322580648</v>
      </c>
      <c r="U96" s="27"/>
      <c r="V96" s="15">
        <f t="shared" si="322"/>
        <v>112.90322580645164</v>
      </c>
      <c r="W96" s="27"/>
      <c r="X96" s="15">
        <f t="shared" si="323"/>
        <v>124.19354838709681</v>
      </c>
      <c r="Y96" s="27"/>
      <c r="Z96" s="15">
        <f t="shared" si="324"/>
        <v>135.48387096774198</v>
      </c>
      <c r="AA96" s="27"/>
      <c r="AB96" s="15">
        <f t="shared" si="325"/>
        <v>146.77419354838713</v>
      </c>
      <c r="AC96" s="27"/>
      <c r="AD96" s="15">
        <f t="shared" si="326"/>
        <v>158.06451612903228</v>
      </c>
      <c r="AE96" s="27"/>
      <c r="AF96" s="15">
        <f t="shared" si="327"/>
        <v>169.35483870967744</v>
      </c>
      <c r="AG96" s="27"/>
      <c r="AH96" s="15">
        <f t="shared" si="328"/>
        <v>180.64516129032259</v>
      </c>
      <c r="AI96" s="27"/>
      <c r="AJ96" s="15">
        <f t="shared" si="329"/>
        <v>191.93548387096774</v>
      </c>
      <c r="AK96" s="27"/>
      <c r="AL96" s="15">
        <f t="shared" si="330"/>
        <v>203.2258064516129</v>
      </c>
      <c r="AM96" s="27"/>
      <c r="AN96" s="15">
        <f t="shared" si="331"/>
        <v>214.51612903225805</v>
      </c>
      <c r="AO96" s="27"/>
      <c r="AP96" s="15">
        <f t="shared" si="332"/>
        <v>225.8064516129032</v>
      </c>
      <c r="AQ96" s="27"/>
      <c r="AR96" s="15">
        <f t="shared" si="333"/>
        <v>237.09677419354836</v>
      </c>
      <c r="AS96" s="27"/>
      <c r="AT96" s="15">
        <f t="shared" si="334"/>
        <v>248.38709677419351</v>
      </c>
      <c r="AU96" s="27"/>
      <c r="AV96" s="15">
        <f t="shared" si="335"/>
        <v>259.67741935483866</v>
      </c>
      <c r="AW96" s="27"/>
      <c r="AX96" s="15">
        <f t="shared" si="336"/>
        <v>270.96774193548384</v>
      </c>
      <c r="AY96" s="27"/>
      <c r="AZ96" s="15">
        <f t="shared" si="337"/>
        <v>22.580645161290363</v>
      </c>
      <c r="BA96" s="27"/>
      <c r="BB96" s="15">
        <f t="shared" si="338"/>
        <v>33.870967741935523</v>
      </c>
      <c r="BC96" s="27"/>
      <c r="BD96" s="15">
        <f t="shared" si="339"/>
        <v>45.161290322580683</v>
      </c>
      <c r="BE96" s="27"/>
      <c r="BF96" s="15">
        <f t="shared" si="340"/>
        <v>56.451612903225843</v>
      </c>
      <c r="BG96" s="27"/>
      <c r="BH96" s="17">
        <f t="shared" si="341"/>
        <v>67.741935483871003</v>
      </c>
      <c r="BI96" s="28"/>
      <c r="BJ96" s="19">
        <f t="shared" si="342"/>
        <v>79.032258064516171</v>
      </c>
      <c r="BK96" s="29"/>
      <c r="BL96" s="64">
        <f t="shared" si="343"/>
        <v>90.322580645161338</v>
      </c>
      <c r="BM96" s="22">
        <f t="shared" si="344"/>
        <v>0</v>
      </c>
      <c r="BN96" s="31">
        <f>350/31</f>
        <v>11.290322580645162</v>
      </c>
      <c r="BO96" s="31">
        <f>350-BM96</f>
        <v>350</v>
      </c>
      <c r="BP96" s="1"/>
      <c r="BQ96" s="1"/>
      <c r="BR96" s="1"/>
      <c r="BS96" s="1"/>
    </row>
    <row r="97" spans="1:71" ht="15.75" customHeight="1">
      <c r="A97" s="24" t="s">
        <v>9</v>
      </c>
      <c r="B97" s="25" t="s">
        <v>7</v>
      </c>
      <c r="C97" s="26"/>
      <c r="D97" s="13">
        <f t="shared" si="313"/>
        <v>6.4516129032258061</v>
      </c>
      <c r="E97" s="27"/>
      <c r="F97" s="15">
        <f t="shared" si="314"/>
        <v>12.903225806451612</v>
      </c>
      <c r="G97" s="27"/>
      <c r="H97" s="15">
        <f t="shared" si="315"/>
        <v>19.354838709677416</v>
      </c>
      <c r="I97" s="27"/>
      <c r="J97" s="15">
        <f t="shared" si="316"/>
        <v>25.806451612903224</v>
      </c>
      <c r="K97" s="27"/>
      <c r="L97" s="15">
        <f t="shared" si="317"/>
        <v>32.258064516129032</v>
      </c>
      <c r="M97" s="27"/>
      <c r="N97" s="15">
        <f t="shared" si="318"/>
        <v>38.70967741935484</v>
      </c>
      <c r="O97" s="27"/>
      <c r="P97" s="15">
        <f t="shared" si="319"/>
        <v>45.161290322580648</v>
      </c>
      <c r="Q97" s="27"/>
      <c r="R97" s="15">
        <f t="shared" si="320"/>
        <v>51.612903225806456</v>
      </c>
      <c r="S97" s="27"/>
      <c r="T97" s="15">
        <f t="shared" si="321"/>
        <v>58.064516129032263</v>
      </c>
      <c r="U97" s="27"/>
      <c r="V97" s="15">
        <f t="shared" si="322"/>
        <v>64.516129032258064</v>
      </c>
      <c r="W97" s="27"/>
      <c r="X97" s="15">
        <f t="shared" si="323"/>
        <v>70.967741935483872</v>
      </c>
      <c r="Y97" s="27"/>
      <c r="Z97" s="15">
        <f t="shared" si="324"/>
        <v>77.41935483870968</v>
      </c>
      <c r="AA97" s="27"/>
      <c r="AB97" s="15">
        <f t="shared" si="325"/>
        <v>83.870967741935488</v>
      </c>
      <c r="AC97" s="27"/>
      <c r="AD97" s="15">
        <f t="shared" si="326"/>
        <v>90.322580645161295</v>
      </c>
      <c r="AE97" s="27"/>
      <c r="AF97" s="15">
        <f t="shared" si="327"/>
        <v>96.774193548387103</v>
      </c>
      <c r="AG97" s="27"/>
      <c r="AH97" s="15">
        <f t="shared" si="328"/>
        <v>103.22580645161291</v>
      </c>
      <c r="AI97" s="27"/>
      <c r="AJ97" s="15">
        <f t="shared" si="329"/>
        <v>109.67741935483872</v>
      </c>
      <c r="AK97" s="27"/>
      <c r="AL97" s="15">
        <f t="shared" si="330"/>
        <v>116.12903225806453</v>
      </c>
      <c r="AM97" s="27"/>
      <c r="AN97" s="15">
        <f t="shared" si="331"/>
        <v>122.58064516129033</v>
      </c>
      <c r="AO97" s="59">
        <v>429.99</v>
      </c>
      <c r="AP97" s="15">
        <f t="shared" si="332"/>
        <v>-300.95774193548391</v>
      </c>
      <c r="AQ97" s="27"/>
      <c r="AR97" s="15">
        <f t="shared" si="333"/>
        <v>-294.50612903225812</v>
      </c>
      <c r="AS97" s="27"/>
      <c r="AT97" s="15">
        <f t="shared" si="334"/>
        <v>-288.05451612903232</v>
      </c>
      <c r="AU97" s="27"/>
      <c r="AV97" s="15">
        <f t="shared" si="335"/>
        <v>-281.60290322580653</v>
      </c>
      <c r="AW97" s="27"/>
      <c r="AX97" s="15">
        <f t="shared" si="336"/>
        <v>-275.15129032258073</v>
      </c>
      <c r="AY97" s="27"/>
      <c r="AZ97" s="15">
        <f t="shared" si="337"/>
        <v>12.903225806451587</v>
      </c>
      <c r="BA97" s="27"/>
      <c r="BB97" s="15">
        <f t="shared" si="338"/>
        <v>19.354838709677395</v>
      </c>
      <c r="BC97" s="27"/>
      <c r="BD97" s="15">
        <f t="shared" si="339"/>
        <v>25.806451612903203</v>
      </c>
      <c r="BE97" s="27"/>
      <c r="BF97" s="15">
        <f t="shared" si="340"/>
        <v>32.258064516129011</v>
      </c>
      <c r="BG97" s="27"/>
      <c r="BH97" s="17">
        <f t="shared" si="341"/>
        <v>38.709677419354819</v>
      </c>
      <c r="BI97" s="28"/>
      <c r="BJ97" s="19">
        <f t="shared" si="342"/>
        <v>45.161290322580626</v>
      </c>
      <c r="BK97" s="29"/>
      <c r="BL97" s="64">
        <f t="shared" si="343"/>
        <v>51.612903225806434</v>
      </c>
      <c r="BM97" s="22">
        <f t="shared" si="344"/>
        <v>429.99</v>
      </c>
      <c r="BN97" s="31">
        <f>200/31</f>
        <v>6.4516129032258061</v>
      </c>
      <c r="BO97" s="31">
        <f>200-BM97</f>
        <v>-229.99</v>
      </c>
      <c r="BP97" s="1"/>
      <c r="BQ97" s="1"/>
      <c r="BR97" s="1"/>
      <c r="BS97" s="1"/>
    </row>
    <row r="98" spans="1:71" ht="15.75" customHeight="1">
      <c r="A98" s="24" t="s">
        <v>10</v>
      </c>
      <c r="B98" s="25" t="s">
        <v>7</v>
      </c>
      <c r="C98" s="26"/>
      <c r="D98" s="13">
        <f t="shared" si="313"/>
        <v>9.6774193548387094E-2</v>
      </c>
      <c r="E98" s="27"/>
      <c r="F98" s="15">
        <f t="shared" si="314"/>
        <v>0.19354838709677419</v>
      </c>
      <c r="G98" s="27"/>
      <c r="H98" s="15">
        <f t="shared" si="315"/>
        <v>0.29032258064516125</v>
      </c>
      <c r="I98" s="27"/>
      <c r="J98" s="15">
        <f t="shared" si="316"/>
        <v>0.38709677419354838</v>
      </c>
      <c r="K98" s="27"/>
      <c r="L98" s="15">
        <f t="shared" si="317"/>
        <v>0.4838709677419355</v>
      </c>
      <c r="M98" s="27"/>
      <c r="N98" s="15">
        <f t="shared" si="318"/>
        <v>0.58064516129032262</v>
      </c>
      <c r="O98" s="27"/>
      <c r="P98" s="15">
        <f t="shared" si="319"/>
        <v>0.67741935483870974</v>
      </c>
      <c r="Q98" s="27"/>
      <c r="R98" s="15">
        <f t="shared" si="320"/>
        <v>0.77419354838709686</v>
      </c>
      <c r="S98" s="27"/>
      <c r="T98" s="15">
        <f t="shared" si="321"/>
        <v>0.87096774193548399</v>
      </c>
      <c r="U98" s="27"/>
      <c r="V98" s="15">
        <f t="shared" si="322"/>
        <v>0.96774193548387111</v>
      </c>
      <c r="W98" s="27"/>
      <c r="X98" s="15">
        <f t="shared" si="323"/>
        <v>1.0645161290322582</v>
      </c>
      <c r="Y98" s="27"/>
      <c r="Z98" s="15">
        <f t="shared" si="324"/>
        <v>1.1612903225806452</v>
      </c>
      <c r="AA98" s="27"/>
      <c r="AB98" s="15">
        <f t="shared" si="325"/>
        <v>1.2580645161290323</v>
      </c>
      <c r="AC98" s="27"/>
      <c r="AD98" s="15">
        <f t="shared" si="326"/>
        <v>1.3548387096774193</v>
      </c>
      <c r="AE98" s="27"/>
      <c r="AF98" s="15">
        <f t="shared" si="327"/>
        <v>1.4516129032258063</v>
      </c>
      <c r="AG98" s="27"/>
      <c r="AH98" s="15">
        <f t="shared" si="328"/>
        <v>1.5483870967741933</v>
      </c>
      <c r="AI98" s="27"/>
      <c r="AJ98" s="15">
        <f t="shared" si="329"/>
        <v>1.6451612903225803</v>
      </c>
      <c r="AK98" s="27"/>
      <c r="AL98" s="15">
        <f t="shared" si="330"/>
        <v>1.7419354838709673</v>
      </c>
      <c r="AM98" s="27"/>
      <c r="AN98" s="15">
        <f t="shared" si="331"/>
        <v>1.8387096774193543</v>
      </c>
      <c r="AO98" s="27"/>
      <c r="AP98" s="15">
        <f t="shared" si="332"/>
        <v>1.9354838709677413</v>
      </c>
      <c r="AQ98" s="27"/>
      <c r="AR98" s="15">
        <f t="shared" si="333"/>
        <v>2.0322580645161286</v>
      </c>
      <c r="AS98" s="27"/>
      <c r="AT98" s="15">
        <f t="shared" si="334"/>
        <v>2.1290322580645156</v>
      </c>
      <c r="AU98" s="27"/>
      <c r="AV98" s="15">
        <f t="shared" si="335"/>
        <v>2.2258064516129026</v>
      </c>
      <c r="AW98" s="27"/>
      <c r="AX98" s="15">
        <f t="shared" si="336"/>
        <v>2.3225806451612896</v>
      </c>
      <c r="AY98" s="27"/>
      <c r="AZ98" s="15">
        <f t="shared" si="337"/>
        <v>0.19354838709677402</v>
      </c>
      <c r="BA98" s="27"/>
      <c r="BB98" s="15">
        <f t="shared" si="338"/>
        <v>0.29032258064516114</v>
      </c>
      <c r="BC98" s="27"/>
      <c r="BD98" s="15">
        <f t="shared" si="339"/>
        <v>0.38709677419354827</v>
      </c>
      <c r="BE98" s="27"/>
      <c r="BF98" s="15">
        <f t="shared" si="340"/>
        <v>0.48387096774193539</v>
      </c>
      <c r="BG98" s="27"/>
      <c r="BH98" s="17">
        <f t="shared" si="341"/>
        <v>0.58064516129032251</v>
      </c>
      <c r="BI98" s="28"/>
      <c r="BJ98" s="19">
        <f t="shared" si="342"/>
        <v>0.67741935483870963</v>
      </c>
      <c r="BK98" s="29"/>
      <c r="BL98" s="64">
        <f t="shared" si="343"/>
        <v>0.77419354838709675</v>
      </c>
      <c r="BM98" s="22">
        <f t="shared" si="344"/>
        <v>0</v>
      </c>
      <c r="BN98" s="31">
        <f>3/31</f>
        <v>9.6774193548387094E-2</v>
      </c>
      <c r="BO98" s="31">
        <f>3-BM98</f>
        <v>3</v>
      </c>
      <c r="BP98" s="1"/>
      <c r="BQ98" s="1"/>
      <c r="BR98" s="1"/>
      <c r="BS98" s="1"/>
    </row>
    <row r="99" spans="1:71" ht="15.75" customHeight="1">
      <c r="A99" s="32" t="s">
        <v>11</v>
      </c>
      <c r="B99" s="33" t="s">
        <v>7</v>
      </c>
      <c r="C99" s="34"/>
      <c r="D99" s="13">
        <f t="shared" si="313"/>
        <v>0.967741935483871</v>
      </c>
      <c r="E99" s="36"/>
      <c r="F99" s="15">
        <f t="shared" si="314"/>
        <v>1.935483870967742</v>
      </c>
      <c r="G99" s="36"/>
      <c r="H99" s="15">
        <f t="shared" si="315"/>
        <v>2.903225806451613</v>
      </c>
      <c r="I99" s="36"/>
      <c r="J99" s="15">
        <f t="shared" si="316"/>
        <v>3.870967741935484</v>
      </c>
      <c r="K99" s="36"/>
      <c r="L99" s="15">
        <f t="shared" si="317"/>
        <v>4.838709677419355</v>
      </c>
      <c r="M99" s="36"/>
      <c r="N99" s="15">
        <f t="shared" si="318"/>
        <v>5.806451612903226</v>
      </c>
      <c r="O99" s="36"/>
      <c r="P99" s="15">
        <f t="shared" si="319"/>
        <v>6.774193548387097</v>
      </c>
      <c r="Q99" s="36"/>
      <c r="R99" s="15">
        <f t="shared" si="320"/>
        <v>7.741935483870968</v>
      </c>
      <c r="S99" s="36"/>
      <c r="T99" s="15">
        <f t="shared" si="321"/>
        <v>8.7096774193548399</v>
      </c>
      <c r="U99" s="36"/>
      <c r="V99" s="15">
        <f t="shared" si="322"/>
        <v>9.6774193548387117</v>
      </c>
      <c r="W99" s="36"/>
      <c r="X99" s="15">
        <f t="shared" si="323"/>
        <v>10.645161290322584</v>
      </c>
      <c r="Y99" s="36"/>
      <c r="Z99" s="15">
        <f t="shared" si="324"/>
        <v>11.612903225806456</v>
      </c>
      <c r="AA99" s="36"/>
      <c r="AB99" s="15">
        <f t="shared" si="325"/>
        <v>12.580645161290327</v>
      </c>
      <c r="AC99" s="36"/>
      <c r="AD99" s="15">
        <f t="shared" si="326"/>
        <v>13.548387096774199</v>
      </c>
      <c r="AE99" s="36"/>
      <c r="AF99" s="15">
        <f t="shared" si="327"/>
        <v>14.516129032258071</v>
      </c>
      <c r="AG99" s="36"/>
      <c r="AH99" s="15">
        <f t="shared" si="328"/>
        <v>15.483870967741943</v>
      </c>
      <c r="AI99" s="36"/>
      <c r="AJ99" s="15">
        <f t="shared" si="329"/>
        <v>16.451612903225815</v>
      </c>
      <c r="AK99" s="36"/>
      <c r="AL99" s="15">
        <f t="shared" si="330"/>
        <v>17.419354838709687</v>
      </c>
      <c r="AM99" s="36"/>
      <c r="AN99" s="15">
        <f t="shared" si="331"/>
        <v>18.387096774193559</v>
      </c>
      <c r="AO99" s="36"/>
      <c r="AP99" s="15">
        <f t="shared" si="332"/>
        <v>19.354838709677431</v>
      </c>
      <c r="AQ99" s="36"/>
      <c r="AR99" s="15">
        <f t="shared" si="333"/>
        <v>20.322580645161302</v>
      </c>
      <c r="AS99" s="36"/>
      <c r="AT99" s="15">
        <f t="shared" si="334"/>
        <v>21.290322580645174</v>
      </c>
      <c r="AU99" s="36"/>
      <c r="AV99" s="15">
        <f t="shared" si="335"/>
        <v>22.258064516129046</v>
      </c>
      <c r="AW99" s="36"/>
      <c r="AX99" s="15">
        <f t="shared" si="336"/>
        <v>23.225806451612918</v>
      </c>
      <c r="AY99" s="36"/>
      <c r="AZ99" s="15">
        <f t="shared" si="337"/>
        <v>1.9354838709677438</v>
      </c>
      <c r="BA99" s="36"/>
      <c r="BB99" s="15">
        <f t="shared" si="338"/>
        <v>2.9032258064516148</v>
      </c>
      <c r="BC99" s="36"/>
      <c r="BD99" s="15">
        <f t="shared" si="339"/>
        <v>3.8709677419354858</v>
      </c>
      <c r="BE99" s="36"/>
      <c r="BF99" s="15">
        <f t="shared" si="340"/>
        <v>4.8387096774193568</v>
      </c>
      <c r="BG99" s="36"/>
      <c r="BH99" s="17">
        <f t="shared" si="341"/>
        <v>5.8064516129032278</v>
      </c>
      <c r="BI99" s="39"/>
      <c r="BJ99" s="19">
        <f t="shared" si="342"/>
        <v>6.7741935483870988</v>
      </c>
      <c r="BK99" s="65"/>
      <c r="BL99" s="64">
        <f t="shared" si="343"/>
        <v>7.7419354838709697</v>
      </c>
      <c r="BM99" s="22">
        <f t="shared" si="344"/>
        <v>0</v>
      </c>
      <c r="BN99" s="44">
        <f>30/31</f>
        <v>0.967741935483871</v>
      </c>
      <c r="BO99" s="44">
        <f>30-BM99</f>
        <v>30</v>
      </c>
      <c r="BP99" s="1"/>
      <c r="BQ99" s="1"/>
      <c r="BR99" s="1"/>
      <c r="BS99" s="1"/>
    </row>
    <row r="100" spans="1:71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3"/>
      <c r="BN100" s="3"/>
      <c r="BO100" s="3"/>
      <c r="BP100" s="1"/>
      <c r="BQ100" s="1"/>
      <c r="BR100" s="1"/>
      <c r="BS100" s="1"/>
    </row>
    <row r="101" spans="1:71" ht="15.75" customHeight="1">
      <c r="A101" s="4" t="s">
        <v>25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2"/>
      <c r="BO101" s="2"/>
      <c r="BP101" s="1"/>
      <c r="BQ101" s="1"/>
      <c r="BR101" s="1"/>
      <c r="BS101" s="1"/>
    </row>
    <row r="102" spans="1:71" ht="15.75" customHeight="1">
      <c r="A102" s="6"/>
      <c r="B102" s="46" t="s">
        <v>13</v>
      </c>
      <c r="C102" s="97">
        <v>44621</v>
      </c>
      <c r="D102" s="93"/>
      <c r="E102" s="97">
        <v>44622</v>
      </c>
      <c r="F102" s="93"/>
      <c r="G102" s="97">
        <v>44623</v>
      </c>
      <c r="H102" s="93"/>
      <c r="I102" s="97">
        <v>44624</v>
      </c>
      <c r="J102" s="93"/>
      <c r="K102" s="97">
        <v>44625</v>
      </c>
      <c r="L102" s="93"/>
      <c r="M102" s="97">
        <v>44626</v>
      </c>
      <c r="N102" s="93"/>
      <c r="O102" s="97">
        <v>44627</v>
      </c>
      <c r="P102" s="93"/>
      <c r="Q102" s="97">
        <v>44628</v>
      </c>
      <c r="R102" s="93"/>
      <c r="S102" s="97">
        <v>44629</v>
      </c>
      <c r="T102" s="93"/>
      <c r="U102" s="97">
        <v>44630</v>
      </c>
      <c r="V102" s="93"/>
      <c r="W102" s="97">
        <v>44631</v>
      </c>
      <c r="X102" s="93"/>
      <c r="Y102" s="97">
        <v>44632</v>
      </c>
      <c r="Z102" s="93"/>
      <c r="AA102" s="97">
        <v>44633</v>
      </c>
      <c r="AB102" s="93"/>
      <c r="AC102" s="97">
        <v>44634</v>
      </c>
      <c r="AD102" s="93"/>
      <c r="AE102" s="97">
        <v>44635</v>
      </c>
      <c r="AF102" s="93"/>
      <c r="AG102" s="97">
        <v>44636</v>
      </c>
      <c r="AH102" s="93"/>
      <c r="AI102" s="97">
        <v>44637</v>
      </c>
      <c r="AJ102" s="93"/>
      <c r="AK102" s="97">
        <v>44638</v>
      </c>
      <c r="AL102" s="93"/>
      <c r="AM102" s="97">
        <v>44639</v>
      </c>
      <c r="AN102" s="93"/>
      <c r="AO102" s="97">
        <v>44640</v>
      </c>
      <c r="AP102" s="93"/>
      <c r="AQ102" s="97">
        <v>44641</v>
      </c>
      <c r="AR102" s="93"/>
      <c r="AS102" s="97">
        <v>44642</v>
      </c>
      <c r="AT102" s="93"/>
      <c r="AU102" s="97">
        <v>44643</v>
      </c>
      <c r="AV102" s="93"/>
      <c r="AW102" s="97">
        <v>44644</v>
      </c>
      <c r="AX102" s="93"/>
      <c r="AY102" s="97">
        <v>44645</v>
      </c>
      <c r="AZ102" s="93"/>
      <c r="BA102" s="97">
        <v>44646</v>
      </c>
      <c r="BB102" s="93"/>
      <c r="BC102" s="97">
        <v>44647</v>
      </c>
      <c r="BD102" s="93"/>
      <c r="BE102" s="97">
        <v>44648</v>
      </c>
      <c r="BF102" s="93"/>
      <c r="BG102" s="97">
        <v>44649</v>
      </c>
      <c r="BH102" s="93"/>
      <c r="BI102" s="97">
        <v>44650</v>
      </c>
      <c r="BJ102" s="93"/>
      <c r="BK102" s="97">
        <v>44651</v>
      </c>
      <c r="BL102" s="93"/>
      <c r="BM102" s="8" t="s">
        <v>3</v>
      </c>
      <c r="BN102" s="3"/>
      <c r="BO102" s="3"/>
      <c r="BP102" s="1"/>
      <c r="BQ102" s="1"/>
      <c r="BR102" s="1"/>
      <c r="BS102" s="1"/>
    </row>
    <row r="103" spans="1:71" ht="15.75" customHeight="1">
      <c r="A103" s="47" t="s">
        <v>14</v>
      </c>
      <c r="B103" s="48">
        <v>1.1000000000000001</v>
      </c>
      <c r="C103" s="90">
        <f t="shared" ref="C103:C107" si="345">C95*B103</f>
        <v>698.41200000000003</v>
      </c>
      <c r="D103" s="91"/>
      <c r="E103" s="88">
        <f t="shared" ref="E103:E107" si="346">E95*B103</f>
        <v>430.69400000000007</v>
      </c>
      <c r="F103" s="91"/>
      <c r="G103" s="88">
        <f t="shared" ref="G103:G107" si="347">G95*B103</f>
        <v>448.99800000000005</v>
      </c>
      <c r="H103" s="91"/>
      <c r="I103" s="88">
        <f t="shared" ref="I103:I107" si="348">I95*B103</f>
        <v>628.66100000000006</v>
      </c>
      <c r="J103" s="91"/>
      <c r="K103" s="88">
        <f t="shared" ref="K103:K107" si="349">K95*B103</f>
        <v>376.43099999999998</v>
      </c>
      <c r="L103" s="91"/>
      <c r="M103" s="88">
        <f t="shared" ref="M103:M107" si="350">M95*B103</f>
        <v>422.19100000000003</v>
      </c>
      <c r="N103" s="91"/>
      <c r="O103" s="88">
        <f t="shared" ref="O103:O107" si="351">O95*B103</f>
        <v>571.17500000000007</v>
      </c>
      <c r="P103" s="91"/>
      <c r="Q103" s="88">
        <f t="shared" ref="Q103:Q107" si="352">Q95*B103</f>
        <v>558.08500000000004</v>
      </c>
      <c r="R103" s="91"/>
      <c r="S103" s="88">
        <f t="shared" ref="S103:S107" si="353">S95*B103</f>
        <v>333.28900000000004</v>
      </c>
      <c r="T103" s="91"/>
      <c r="U103" s="88">
        <f t="shared" ref="U103:U107" si="354">U95*B103</f>
        <v>592.96600000000001</v>
      </c>
      <c r="V103" s="91"/>
      <c r="W103" s="88">
        <f t="shared" ref="W103:W107" si="355">W95*B103</f>
        <v>506.51700000000005</v>
      </c>
      <c r="X103" s="91"/>
      <c r="Y103" s="88">
        <f t="shared" ref="Y103:Y107" si="356">Y95*B103</f>
        <v>350.04200000000003</v>
      </c>
      <c r="Z103" s="91"/>
      <c r="AA103" s="88">
        <f t="shared" ref="AA103:AA107" si="357">AA95*B103</f>
        <v>601.53500000000008</v>
      </c>
      <c r="AB103" s="91"/>
      <c r="AC103" s="88">
        <f t="shared" ref="AC103:AC107" si="358">AC95*B103</f>
        <v>500.74200000000008</v>
      </c>
      <c r="AD103" s="91"/>
      <c r="AE103" s="88">
        <f t="shared" ref="AE103:AE107" si="359">AE95*B103</f>
        <v>817.99300000000005</v>
      </c>
      <c r="AF103" s="91"/>
      <c r="AG103" s="88">
        <f t="shared" ref="AG103:AG107" si="360">AG95*B103</f>
        <v>476.75100000000009</v>
      </c>
      <c r="AH103" s="91"/>
      <c r="AI103" s="88">
        <f t="shared" ref="AI103:AI107" si="361">AI95*B103</f>
        <v>593.29600000000005</v>
      </c>
      <c r="AJ103" s="91"/>
      <c r="AK103" s="88">
        <f t="shared" ref="AK103:AK107" si="362">AK95*B103</f>
        <v>466.31200000000007</v>
      </c>
      <c r="AL103" s="91"/>
      <c r="AM103" s="88">
        <f t="shared" ref="AM103:AM107" si="363">AM95*B103</f>
        <v>339.48200000000003</v>
      </c>
      <c r="AN103" s="91"/>
      <c r="AO103" s="88">
        <f t="shared" ref="AO103:AO107" si="364">AO95*B103</f>
        <v>368.48900000000003</v>
      </c>
      <c r="AP103" s="91"/>
      <c r="AQ103" s="88">
        <f t="shared" ref="AQ103:AQ107" si="365">AQ95*B103</f>
        <v>713.87800000000004</v>
      </c>
      <c r="AR103" s="91"/>
      <c r="AS103" s="88">
        <f t="shared" ref="AS103:AS107" si="366">AS95*B103</f>
        <v>686.8180000000001</v>
      </c>
      <c r="AT103" s="91"/>
      <c r="AU103" s="88">
        <f t="shared" ref="AU103:AU107" si="367">AU95*B103</f>
        <v>241.85700000000003</v>
      </c>
      <c r="AV103" s="91"/>
      <c r="AW103" s="88">
        <f t="shared" ref="AW103:AW107" si="368">AW95*B103</f>
        <v>562.40800000000002</v>
      </c>
      <c r="AX103" s="91"/>
      <c r="AY103" s="88">
        <f t="shared" ref="AY103:AY107" si="369">AY95*B103</f>
        <v>492.25000000000006</v>
      </c>
      <c r="AZ103" s="91"/>
      <c r="BA103" s="88">
        <f t="shared" ref="BA103:BA107" si="370">BA95*B103</f>
        <v>414.90900000000005</v>
      </c>
      <c r="BB103" s="91"/>
      <c r="BC103" s="88">
        <f t="shared" ref="BC103:BC107" si="371">BC95*B103</f>
        <v>476.04700000000003</v>
      </c>
      <c r="BD103" s="91"/>
      <c r="BE103" s="88">
        <f t="shared" ref="BE103:BE107" si="372">BE95*B103</f>
        <v>410.22300000000001</v>
      </c>
      <c r="BF103" s="91"/>
      <c r="BG103" s="88">
        <f t="shared" ref="BG103:BG107" si="373">BG95*B103</f>
        <v>680.84500000000014</v>
      </c>
      <c r="BH103" s="91"/>
      <c r="BI103" s="80">
        <f t="shared" ref="BI103:BI107" si="374">BI95*B103</f>
        <v>467.54400000000004</v>
      </c>
      <c r="BJ103" s="83"/>
      <c r="BK103" s="111">
        <f t="shared" ref="BK103:BK107" si="375">BK95*D103</f>
        <v>0</v>
      </c>
      <c r="BL103" s="83"/>
      <c r="BM103" s="62">
        <f t="shared" ref="BM103:BM107" si="376">SUM(Q103:BL103)</f>
        <v>11652.278</v>
      </c>
      <c r="BN103" s="50"/>
      <c r="BO103" s="3"/>
      <c r="BP103" s="1"/>
      <c r="BQ103" s="1"/>
      <c r="BR103" s="1"/>
      <c r="BS103" s="1"/>
    </row>
    <row r="104" spans="1:71" ht="15.75" customHeight="1">
      <c r="A104" s="24" t="s">
        <v>8</v>
      </c>
      <c r="B104" s="51">
        <v>1.38</v>
      </c>
      <c r="C104" s="82">
        <f t="shared" si="345"/>
        <v>0</v>
      </c>
      <c r="D104" s="83"/>
      <c r="E104" s="80">
        <f t="shared" si="346"/>
        <v>0</v>
      </c>
      <c r="F104" s="83"/>
      <c r="G104" s="80">
        <f t="shared" si="347"/>
        <v>0</v>
      </c>
      <c r="H104" s="83"/>
      <c r="I104" s="80">
        <f t="shared" si="348"/>
        <v>0</v>
      </c>
      <c r="J104" s="83"/>
      <c r="K104" s="80">
        <f t="shared" si="349"/>
        <v>0</v>
      </c>
      <c r="L104" s="83"/>
      <c r="M104" s="80">
        <f t="shared" si="350"/>
        <v>0</v>
      </c>
      <c r="N104" s="83"/>
      <c r="O104" s="80">
        <f t="shared" si="351"/>
        <v>0</v>
      </c>
      <c r="P104" s="83"/>
      <c r="Q104" s="80">
        <f t="shared" si="352"/>
        <v>0</v>
      </c>
      <c r="R104" s="83"/>
      <c r="S104" s="80">
        <f t="shared" si="353"/>
        <v>0</v>
      </c>
      <c r="T104" s="83"/>
      <c r="U104" s="80">
        <f t="shared" si="354"/>
        <v>0</v>
      </c>
      <c r="V104" s="83"/>
      <c r="W104" s="80">
        <f t="shared" si="355"/>
        <v>0</v>
      </c>
      <c r="X104" s="83"/>
      <c r="Y104" s="80">
        <f t="shared" si="356"/>
        <v>0</v>
      </c>
      <c r="Z104" s="83"/>
      <c r="AA104" s="80">
        <f t="shared" si="357"/>
        <v>0</v>
      </c>
      <c r="AB104" s="83"/>
      <c r="AC104" s="80">
        <f t="shared" si="358"/>
        <v>0</v>
      </c>
      <c r="AD104" s="83"/>
      <c r="AE104" s="80">
        <f t="shared" si="359"/>
        <v>0</v>
      </c>
      <c r="AF104" s="83"/>
      <c r="AG104" s="80">
        <f t="shared" si="360"/>
        <v>0</v>
      </c>
      <c r="AH104" s="83"/>
      <c r="AI104" s="80">
        <f t="shared" si="361"/>
        <v>0</v>
      </c>
      <c r="AJ104" s="83"/>
      <c r="AK104" s="80">
        <f t="shared" si="362"/>
        <v>0</v>
      </c>
      <c r="AL104" s="83"/>
      <c r="AM104" s="80">
        <f t="shared" si="363"/>
        <v>0</v>
      </c>
      <c r="AN104" s="83"/>
      <c r="AO104" s="80">
        <f t="shared" si="364"/>
        <v>0</v>
      </c>
      <c r="AP104" s="83"/>
      <c r="AQ104" s="80">
        <f t="shared" si="365"/>
        <v>0</v>
      </c>
      <c r="AR104" s="83"/>
      <c r="AS104" s="80">
        <f t="shared" si="366"/>
        <v>0</v>
      </c>
      <c r="AT104" s="83"/>
      <c r="AU104" s="80">
        <f t="shared" si="367"/>
        <v>0</v>
      </c>
      <c r="AV104" s="83"/>
      <c r="AW104" s="80">
        <f t="shared" si="368"/>
        <v>0</v>
      </c>
      <c r="AX104" s="83"/>
      <c r="AY104" s="80">
        <f t="shared" si="369"/>
        <v>0</v>
      </c>
      <c r="AZ104" s="83"/>
      <c r="BA104" s="80">
        <f t="shared" si="370"/>
        <v>0</v>
      </c>
      <c r="BB104" s="83"/>
      <c r="BC104" s="80">
        <f t="shared" si="371"/>
        <v>0</v>
      </c>
      <c r="BD104" s="83"/>
      <c r="BE104" s="80">
        <f t="shared" si="372"/>
        <v>0</v>
      </c>
      <c r="BF104" s="83"/>
      <c r="BG104" s="80">
        <f t="shared" si="373"/>
        <v>0</v>
      </c>
      <c r="BH104" s="83"/>
      <c r="BI104" s="80">
        <f t="shared" si="374"/>
        <v>0</v>
      </c>
      <c r="BJ104" s="83"/>
      <c r="BK104" s="80">
        <f t="shared" si="375"/>
        <v>0</v>
      </c>
      <c r="BL104" s="83"/>
      <c r="BM104" s="62">
        <f t="shared" si="376"/>
        <v>0</v>
      </c>
      <c r="BN104" s="50"/>
      <c r="BO104" s="3"/>
      <c r="BP104" s="1"/>
      <c r="BQ104" s="1"/>
      <c r="BR104" s="1"/>
      <c r="BS104" s="1"/>
    </row>
    <row r="105" spans="1:71" ht="15.75" customHeight="1">
      <c r="A105" s="24" t="s">
        <v>9</v>
      </c>
      <c r="B105" s="51">
        <v>1.78</v>
      </c>
      <c r="C105" s="82">
        <f t="shared" si="345"/>
        <v>0</v>
      </c>
      <c r="D105" s="83"/>
      <c r="E105" s="80">
        <f t="shared" si="346"/>
        <v>0</v>
      </c>
      <c r="F105" s="83"/>
      <c r="G105" s="80">
        <f t="shared" si="347"/>
        <v>0</v>
      </c>
      <c r="H105" s="83"/>
      <c r="I105" s="80">
        <f t="shared" si="348"/>
        <v>0</v>
      </c>
      <c r="J105" s="83"/>
      <c r="K105" s="80">
        <f t="shared" si="349"/>
        <v>0</v>
      </c>
      <c r="L105" s="83"/>
      <c r="M105" s="80">
        <f t="shared" si="350"/>
        <v>0</v>
      </c>
      <c r="N105" s="83"/>
      <c r="O105" s="80">
        <f t="shared" si="351"/>
        <v>0</v>
      </c>
      <c r="P105" s="83"/>
      <c r="Q105" s="80">
        <f t="shared" si="352"/>
        <v>0</v>
      </c>
      <c r="R105" s="83"/>
      <c r="S105" s="80">
        <f t="shared" si="353"/>
        <v>0</v>
      </c>
      <c r="T105" s="83"/>
      <c r="U105" s="80">
        <f t="shared" si="354"/>
        <v>0</v>
      </c>
      <c r="V105" s="83"/>
      <c r="W105" s="80">
        <f t="shared" si="355"/>
        <v>0</v>
      </c>
      <c r="X105" s="83"/>
      <c r="Y105" s="80">
        <f t="shared" si="356"/>
        <v>0</v>
      </c>
      <c r="Z105" s="83"/>
      <c r="AA105" s="80">
        <f t="shared" si="357"/>
        <v>0</v>
      </c>
      <c r="AB105" s="83"/>
      <c r="AC105" s="80">
        <f t="shared" si="358"/>
        <v>0</v>
      </c>
      <c r="AD105" s="83"/>
      <c r="AE105" s="80">
        <f t="shared" si="359"/>
        <v>0</v>
      </c>
      <c r="AF105" s="83"/>
      <c r="AG105" s="80">
        <f t="shared" si="360"/>
        <v>0</v>
      </c>
      <c r="AH105" s="83"/>
      <c r="AI105" s="80">
        <f t="shared" si="361"/>
        <v>0</v>
      </c>
      <c r="AJ105" s="83"/>
      <c r="AK105" s="80">
        <f t="shared" si="362"/>
        <v>0</v>
      </c>
      <c r="AL105" s="83"/>
      <c r="AM105" s="80">
        <f t="shared" si="363"/>
        <v>0</v>
      </c>
      <c r="AN105" s="83"/>
      <c r="AO105" s="80">
        <f t="shared" si="364"/>
        <v>765.38220000000001</v>
      </c>
      <c r="AP105" s="83"/>
      <c r="AQ105" s="80">
        <f t="shared" si="365"/>
        <v>0</v>
      </c>
      <c r="AR105" s="83"/>
      <c r="AS105" s="80">
        <f t="shared" si="366"/>
        <v>0</v>
      </c>
      <c r="AT105" s="83"/>
      <c r="AU105" s="80">
        <f t="shared" si="367"/>
        <v>0</v>
      </c>
      <c r="AV105" s="83"/>
      <c r="AW105" s="80">
        <f t="shared" si="368"/>
        <v>0</v>
      </c>
      <c r="AX105" s="83"/>
      <c r="AY105" s="80">
        <f t="shared" si="369"/>
        <v>0</v>
      </c>
      <c r="AZ105" s="83"/>
      <c r="BA105" s="80">
        <f t="shared" si="370"/>
        <v>0</v>
      </c>
      <c r="BB105" s="83"/>
      <c r="BC105" s="80">
        <f t="shared" si="371"/>
        <v>0</v>
      </c>
      <c r="BD105" s="83"/>
      <c r="BE105" s="80">
        <f t="shared" si="372"/>
        <v>0</v>
      </c>
      <c r="BF105" s="83"/>
      <c r="BG105" s="80">
        <f t="shared" si="373"/>
        <v>0</v>
      </c>
      <c r="BH105" s="83"/>
      <c r="BI105" s="80">
        <f t="shared" si="374"/>
        <v>0</v>
      </c>
      <c r="BJ105" s="83"/>
      <c r="BK105" s="80">
        <f t="shared" si="375"/>
        <v>0</v>
      </c>
      <c r="BL105" s="83"/>
      <c r="BM105" s="62">
        <f t="shared" si="376"/>
        <v>765.38220000000001</v>
      </c>
      <c r="BN105" s="50"/>
      <c r="BO105" s="3"/>
      <c r="BP105" s="1"/>
      <c r="BQ105" s="1"/>
      <c r="BR105" s="1"/>
      <c r="BS105" s="1"/>
    </row>
    <row r="106" spans="1:71" ht="15.75" customHeight="1">
      <c r="A106" s="24" t="s">
        <v>10</v>
      </c>
      <c r="B106" s="52">
        <v>1.48</v>
      </c>
      <c r="C106" s="82">
        <f t="shared" si="345"/>
        <v>0</v>
      </c>
      <c r="D106" s="83"/>
      <c r="E106" s="80">
        <f t="shared" si="346"/>
        <v>0</v>
      </c>
      <c r="F106" s="83"/>
      <c r="G106" s="80">
        <f t="shared" si="347"/>
        <v>0</v>
      </c>
      <c r="H106" s="83"/>
      <c r="I106" s="80">
        <f t="shared" si="348"/>
        <v>0</v>
      </c>
      <c r="J106" s="83"/>
      <c r="K106" s="80">
        <f t="shared" si="349"/>
        <v>0</v>
      </c>
      <c r="L106" s="83"/>
      <c r="M106" s="80">
        <f t="shared" si="350"/>
        <v>0</v>
      </c>
      <c r="N106" s="83"/>
      <c r="O106" s="80">
        <f t="shared" si="351"/>
        <v>0</v>
      </c>
      <c r="P106" s="83"/>
      <c r="Q106" s="80">
        <f t="shared" si="352"/>
        <v>0</v>
      </c>
      <c r="R106" s="83"/>
      <c r="S106" s="80">
        <f t="shared" si="353"/>
        <v>0</v>
      </c>
      <c r="T106" s="83"/>
      <c r="U106" s="80">
        <f t="shared" si="354"/>
        <v>0</v>
      </c>
      <c r="V106" s="83"/>
      <c r="W106" s="80">
        <f t="shared" si="355"/>
        <v>0</v>
      </c>
      <c r="X106" s="83"/>
      <c r="Y106" s="80">
        <f t="shared" si="356"/>
        <v>0</v>
      </c>
      <c r="Z106" s="83"/>
      <c r="AA106" s="80">
        <f t="shared" si="357"/>
        <v>0</v>
      </c>
      <c r="AB106" s="83"/>
      <c r="AC106" s="80">
        <f t="shared" si="358"/>
        <v>0</v>
      </c>
      <c r="AD106" s="83"/>
      <c r="AE106" s="80">
        <f t="shared" si="359"/>
        <v>0</v>
      </c>
      <c r="AF106" s="83"/>
      <c r="AG106" s="80">
        <f t="shared" si="360"/>
        <v>0</v>
      </c>
      <c r="AH106" s="83"/>
      <c r="AI106" s="80">
        <f t="shared" si="361"/>
        <v>0</v>
      </c>
      <c r="AJ106" s="83"/>
      <c r="AK106" s="80">
        <f t="shared" si="362"/>
        <v>0</v>
      </c>
      <c r="AL106" s="83"/>
      <c r="AM106" s="80">
        <f t="shared" si="363"/>
        <v>0</v>
      </c>
      <c r="AN106" s="83"/>
      <c r="AO106" s="80">
        <f t="shared" si="364"/>
        <v>0</v>
      </c>
      <c r="AP106" s="83"/>
      <c r="AQ106" s="80">
        <f t="shared" si="365"/>
        <v>0</v>
      </c>
      <c r="AR106" s="83"/>
      <c r="AS106" s="80">
        <f t="shared" si="366"/>
        <v>0</v>
      </c>
      <c r="AT106" s="83"/>
      <c r="AU106" s="80">
        <f t="shared" si="367"/>
        <v>0</v>
      </c>
      <c r="AV106" s="83"/>
      <c r="AW106" s="80">
        <f t="shared" si="368"/>
        <v>0</v>
      </c>
      <c r="AX106" s="83"/>
      <c r="AY106" s="80">
        <f t="shared" si="369"/>
        <v>0</v>
      </c>
      <c r="AZ106" s="83"/>
      <c r="BA106" s="80">
        <f t="shared" si="370"/>
        <v>0</v>
      </c>
      <c r="BB106" s="83"/>
      <c r="BC106" s="80">
        <f t="shared" si="371"/>
        <v>0</v>
      </c>
      <c r="BD106" s="83"/>
      <c r="BE106" s="80">
        <f t="shared" si="372"/>
        <v>0</v>
      </c>
      <c r="BF106" s="83"/>
      <c r="BG106" s="80">
        <f t="shared" si="373"/>
        <v>0</v>
      </c>
      <c r="BH106" s="83"/>
      <c r="BI106" s="80">
        <f t="shared" si="374"/>
        <v>0</v>
      </c>
      <c r="BJ106" s="83"/>
      <c r="BK106" s="80">
        <f t="shared" si="375"/>
        <v>0</v>
      </c>
      <c r="BL106" s="83"/>
      <c r="BM106" s="62">
        <f t="shared" si="376"/>
        <v>0</v>
      </c>
      <c r="BN106" s="50"/>
      <c r="BO106" s="3"/>
      <c r="BP106" s="1"/>
      <c r="BQ106" s="1"/>
      <c r="BR106" s="1"/>
      <c r="BS106" s="1"/>
    </row>
    <row r="107" spans="1:71" ht="15.75" customHeight="1">
      <c r="A107" s="32" t="s">
        <v>11</v>
      </c>
      <c r="B107" s="53">
        <v>0.12</v>
      </c>
      <c r="C107" s="86">
        <f t="shared" si="345"/>
        <v>0</v>
      </c>
      <c r="D107" s="85"/>
      <c r="E107" s="84">
        <f t="shared" si="346"/>
        <v>0</v>
      </c>
      <c r="F107" s="85"/>
      <c r="G107" s="84">
        <f t="shared" si="347"/>
        <v>0</v>
      </c>
      <c r="H107" s="85"/>
      <c r="I107" s="84">
        <f t="shared" si="348"/>
        <v>0</v>
      </c>
      <c r="J107" s="85"/>
      <c r="K107" s="84">
        <f t="shared" si="349"/>
        <v>0</v>
      </c>
      <c r="L107" s="85"/>
      <c r="M107" s="84">
        <f t="shared" si="350"/>
        <v>0</v>
      </c>
      <c r="N107" s="85"/>
      <c r="O107" s="84">
        <f t="shared" si="351"/>
        <v>0</v>
      </c>
      <c r="P107" s="85"/>
      <c r="Q107" s="84">
        <f t="shared" si="352"/>
        <v>0</v>
      </c>
      <c r="R107" s="85"/>
      <c r="S107" s="84">
        <f t="shared" si="353"/>
        <v>0</v>
      </c>
      <c r="T107" s="85"/>
      <c r="U107" s="84">
        <f t="shared" si="354"/>
        <v>0</v>
      </c>
      <c r="V107" s="85"/>
      <c r="W107" s="84">
        <f t="shared" si="355"/>
        <v>0</v>
      </c>
      <c r="X107" s="85"/>
      <c r="Y107" s="84">
        <f t="shared" si="356"/>
        <v>0</v>
      </c>
      <c r="Z107" s="85"/>
      <c r="AA107" s="84">
        <f t="shared" si="357"/>
        <v>0</v>
      </c>
      <c r="AB107" s="85"/>
      <c r="AC107" s="84">
        <f t="shared" si="358"/>
        <v>0</v>
      </c>
      <c r="AD107" s="85"/>
      <c r="AE107" s="84">
        <f t="shared" si="359"/>
        <v>0</v>
      </c>
      <c r="AF107" s="85"/>
      <c r="AG107" s="84">
        <f t="shared" si="360"/>
        <v>0</v>
      </c>
      <c r="AH107" s="85"/>
      <c r="AI107" s="84">
        <f t="shared" si="361"/>
        <v>0</v>
      </c>
      <c r="AJ107" s="85"/>
      <c r="AK107" s="84">
        <f t="shared" si="362"/>
        <v>0</v>
      </c>
      <c r="AL107" s="85"/>
      <c r="AM107" s="84">
        <f t="shared" si="363"/>
        <v>0</v>
      </c>
      <c r="AN107" s="85"/>
      <c r="AO107" s="84">
        <f t="shared" si="364"/>
        <v>0</v>
      </c>
      <c r="AP107" s="85"/>
      <c r="AQ107" s="84">
        <f t="shared" si="365"/>
        <v>0</v>
      </c>
      <c r="AR107" s="85"/>
      <c r="AS107" s="84">
        <f t="shared" si="366"/>
        <v>0</v>
      </c>
      <c r="AT107" s="85"/>
      <c r="AU107" s="84">
        <f t="shared" si="367"/>
        <v>0</v>
      </c>
      <c r="AV107" s="85"/>
      <c r="AW107" s="84">
        <f t="shared" si="368"/>
        <v>0</v>
      </c>
      <c r="AX107" s="85"/>
      <c r="AY107" s="84">
        <f t="shared" si="369"/>
        <v>0</v>
      </c>
      <c r="AZ107" s="85"/>
      <c r="BA107" s="84">
        <f t="shared" si="370"/>
        <v>0</v>
      </c>
      <c r="BB107" s="85"/>
      <c r="BC107" s="84">
        <f t="shared" si="371"/>
        <v>0</v>
      </c>
      <c r="BD107" s="85"/>
      <c r="BE107" s="84">
        <f t="shared" si="372"/>
        <v>0</v>
      </c>
      <c r="BF107" s="85"/>
      <c r="BG107" s="84">
        <f t="shared" si="373"/>
        <v>0</v>
      </c>
      <c r="BH107" s="85"/>
      <c r="BI107" s="80">
        <f t="shared" si="374"/>
        <v>0</v>
      </c>
      <c r="BJ107" s="83"/>
      <c r="BK107" s="80">
        <f t="shared" si="375"/>
        <v>0</v>
      </c>
      <c r="BL107" s="83"/>
      <c r="BM107" s="62">
        <f t="shared" si="376"/>
        <v>0</v>
      </c>
      <c r="BN107" s="50"/>
      <c r="BO107" s="3"/>
      <c r="BP107" s="1"/>
      <c r="BQ107" s="1"/>
      <c r="BR107" s="1"/>
      <c r="BS107" s="1"/>
    </row>
    <row r="108" spans="1:71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50">
        <f>SUM(BM103:BM107)</f>
        <v>12417.6602</v>
      </c>
      <c r="BN108" s="3"/>
      <c r="BO108" s="3"/>
      <c r="BP108" s="1"/>
      <c r="BQ108" s="1"/>
      <c r="BR108" s="1"/>
      <c r="BS108" s="1"/>
    </row>
    <row r="109" spans="1:71" ht="15.75" customHeight="1">
      <c r="A109" s="98"/>
      <c r="B109" s="99"/>
      <c r="C109" s="99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9"/>
      <c r="BN109" s="99"/>
      <c r="BO109" s="100"/>
      <c r="BP109" s="1"/>
      <c r="BQ109" s="1"/>
      <c r="BR109" s="1"/>
      <c r="BS109" s="1"/>
    </row>
    <row r="110" spans="1:71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3"/>
      <c r="BN110" s="3"/>
      <c r="BO110" s="3"/>
      <c r="BP110" s="1"/>
      <c r="BQ110" s="1"/>
      <c r="BR110" s="1"/>
      <c r="BS110" s="1"/>
    </row>
    <row r="111" spans="1:71" ht="15.75" customHeight="1">
      <c r="A111" s="4" t="s">
        <v>26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1"/>
      <c r="BO111" s="1"/>
      <c r="BP111" s="1"/>
      <c r="BQ111" s="1"/>
      <c r="BR111" s="1"/>
      <c r="BS111" s="1"/>
    </row>
    <row r="112" spans="1:71" ht="15.75" customHeight="1">
      <c r="A112" s="5"/>
      <c r="B112" s="6" t="s">
        <v>2</v>
      </c>
      <c r="C112" s="92">
        <v>44652</v>
      </c>
      <c r="D112" s="93"/>
      <c r="E112" s="92">
        <v>44653</v>
      </c>
      <c r="F112" s="93"/>
      <c r="G112" s="92">
        <v>44654</v>
      </c>
      <c r="H112" s="93"/>
      <c r="I112" s="92">
        <v>44655</v>
      </c>
      <c r="J112" s="93"/>
      <c r="K112" s="92">
        <v>44656</v>
      </c>
      <c r="L112" s="93"/>
      <c r="M112" s="92">
        <v>44657</v>
      </c>
      <c r="N112" s="93"/>
      <c r="O112" s="92">
        <v>44658</v>
      </c>
      <c r="P112" s="93"/>
      <c r="Q112" s="92">
        <v>44659</v>
      </c>
      <c r="R112" s="93"/>
      <c r="S112" s="92">
        <v>44660</v>
      </c>
      <c r="T112" s="93"/>
      <c r="U112" s="92">
        <v>44661</v>
      </c>
      <c r="V112" s="93"/>
      <c r="W112" s="92">
        <v>44662</v>
      </c>
      <c r="X112" s="93"/>
      <c r="Y112" s="92">
        <v>44663</v>
      </c>
      <c r="Z112" s="93"/>
      <c r="AA112" s="92">
        <v>44664</v>
      </c>
      <c r="AB112" s="93"/>
      <c r="AC112" s="92">
        <v>44665</v>
      </c>
      <c r="AD112" s="93"/>
      <c r="AE112" s="92">
        <v>44666</v>
      </c>
      <c r="AF112" s="93"/>
      <c r="AG112" s="92">
        <v>44667</v>
      </c>
      <c r="AH112" s="93"/>
      <c r="AI112" s="92">
        <v>44668</v>
      </c>
      <c r="AJ112" s="93"/>
      <c r="AK112" s="92">
        <v>44669</v>
      </c>
      <c r="AL112" s="93"/>
      <c r="AM112" s="92">
        <v>44670</v>
      </c>
      <c r="AN112" s="93"/>
      <c r="AO112" s="92">
        <v>44671</v>
      </c>
      <c r="AP112" s="93"/>
      <c r="AQ112" s="92">
        <v>44672</v>
      </c>
      <c r="AR112" s="93"/>
      <c r="AS112" s="92">
        <v>44673</v>
      </c>
      <c r="AT112" s="93"/>
      <c r="AU112" s="92">
        <v>44674</v>
      </c>
      <c r="AV112" s="93"/>
      <c r="AW112" s="92">
        <v>44675</v>
      </c>
      <c r="AX112" s="93"/>
      <c r="AY112" s="92">
        <v>44676</v>
      </c>
      <c r="AZ112" s="93"/>
      <c r="BA112" s="92">
        <v>44677</v>
      </c>
      <c r="BB112" s="93"/>
      <c r="BC112" s="92">
        <v>44678</v>
      </c>
      <c r="BD112" s="93"/>
      <c r="BE112" s="92">
        <v>44679</v>
      </c>
      <c r="BF112" s="93"/>
      <c r="BG112" s="92">
        <v>44680</v>
      </c>
      <c r="BH112" s="93"/>
      <c r="BI112" s="92">
        <v>44681</v>
      </c>
      <c r="BJ112" s="93"/>
      <c r="BK112" s="7" t="s">
        <v>3</v>
      </c>
      <c r="BL112" s="8" t="s">
        <v>4</v>
      </c>
      <c r="BM112" s="8" t="s">
        <v>5</v>
      </c>
      <c r="BN112" s="1"/>
      <c r="BO112" s="1"/>
      <c r="BP112" s="1"/>
      <c r="BQ112" s="1"/>
      <c r="BR112" s="57"/>
      <c r="BS112" s="57"/>
    </row>
    <row r="113" spans="1:71" ht="15.75" customHeight="1">
      <c r="A113" s="47" t="s">
        <v>14</v>
      </c>
      <c r="B113" s="11" t="s">
        <v>7</v>
      </c>
      <c r="C113" s="12">
        <v>441.1</v>
      </c>
      <c r="D113" s="13">
        <f t="shared" ref="D113:D117" si="377">BL113-C113</f>
        <v>162.77096774193546</v>
      </c>
      <c r="E113" s="16">
        <v>354.67</v>
      </c>
      <c r="F113" s="15">
        <f t="shared" ref="F113:F117" si="378">(BL113+D113)-E113</f>
        <v>411.97193548387094</v>
      </c>
      <c r="G113" s="16">
        <v>555.78</v>
      </c>
      <c r="H113" s="15">
        <f t="shared" ref="H113:H117" si="379">(BL113+F113)-G113</f>
        <v>460.06290322580639</v>
      </c>
      <c r="I113" s="16">
        <v>491.34</v>
      </c>
      <c r="J113" s="15">
        <f t="shared" ref="J113:J117" si="380">(BL113+H113)-I113</f>
        <v>572.59387096774185</v>
      </c>
      <c r="K113" s="16">
        <v>426.03</v>
      </c>
      <c r="L113" s="15">
        <f t="shared" ref="L113:L117" si="381">(BL113+J113)-K113</f>
        <v>750.43483870967725</v>
      </c>
      <c r="M113" s="16">
        <v>565.82000000000005</v>
      </c>
      <c r="N113" s="15">
        <f t="shared" ref="N113:N117" si="382">(BL113+L113)-M113</f>
        <v>788.48580645161258</v>
      </c>
      <c r="O113" s="16">
        <v>425.82</v>
      </c>
      <c r="P113" s="15">
        <f t="shared" ref="P113:P117" si="383">(BL113+N113)-O113</f>
        <v>966.53677419354813</v>
      </c>
      <c r="Q113" s="16">
        <v>418.21</v>
      </c>
      <c r="R113" s="15">
        <f t="shared" ref="R113:R117" si="384">(BL113+P113)-Q113</f>
        <v>1152.1977419354835</v>
      </c>
      <c r="S113" s="16">
        <v>393.79</v>
      </c>
      <c r="T113" s="15">
        <f t="shared" ref="T113:T117" si="385">(BL113+R113)-S113</f>
        <v>1362.2787096774191</v>
      </c>
      <c r="U113" s="16">
        <v>466.22</v>
      </c>
      <c r="V113" s="15">
        <f t="shared" ref="V113:V117" si="386">(BL113+T113)-U113</f>
        <v>1499.9296774193547</v>
      </c>
      <c r="W113" s="16">
        <v>250.4</v>
      </c>
      <c r="X113" s="15">
        <f t="shared" ref="X113:X117" si="387">(BL113+V113)-W113</f>
        <v>1853.40064516129</v>
      </c>
      <c r="Y113" s="16">
        <v>625.79999999999995</v>
      </c>
      <c r="Z113" s="15">
        <f t="shared" ref="Z113:Z117" si="388">(BL113+X113)-Y113</f>
        <v>1831.4716129032256</v>
      </c>
      <c r="AA113" s="16">
        <v>282.16000000000003</v>
      </c>
      <c r="AB113" s="15">
        <f t="shared" ref="AB113:AB117" si="389">(BL113+Z113)-AA113</f>
        <v>2153.1825806451611</v>
      </c>
      <c r="AC113" s="16">
        <v>648.27</v>
      </c>
      <c r="AD113" s="15">
        <f t="shared" ref="AD113:AD117" si="390">(BL113+AB113)-AC113</f>
        <v>2108.7835483870967</v>
      </c>
      <c r="AE113" s="16">
        <v>448.65</v>
      </c>
      <c r="AF113" s="15">
        <f t="shared" ref="AF113:AF117" si="391">(BL113+AD113)-AE113</f>
        <v>2264.0045161290323</v>
      </c>
      <c r="AG113" s="16">
        <v>397.92</v>
      </c>
      <c r="AH113" s="15">
        <f t="shared" ref="AH113:AH117" si="392">(BL113+AF113)-AG113</f>
        <v>2469.9554838709678</v>
      </c>
      <c r="AI113" s="16">
        <v>484.6</v>
      </c>
      <c r="AJ113" s="15">
        <f t="shared" ref="AJ113:AJ117" si="393">(BL113+AH113)-AI113</f>
        <v>2589.2264516129035</v>
      </c>
      <c r="AK113" s="16">
        <v>586.86</v>
      </c>
      <c r="AL113" s="15">
        <f t="shared" ref="AL113:AL117" si="394">(BL113+AJ113)-AK113</f>
        <v>2606.2374193548389</v>
      </c>
      <c r="AM113" s="16">
        <v>562.41</v>
      </c>
      <c r="AN113" s="15">
        <f t="shared" ref="AN113:AN117" si="395">(BL113+AL113)-AM113</f>
        <v>2647.6983870967747</v>
      </c>
      <c r="AO113" s="16">
        <v>695.75</v>
      </c>
      <c r="AP113" s="15">
        <f t="shared" ref="AP113:AP117" si="396">(BL113+AN113)-AO113</f>
        <v>2555.8193548387103</v>
      </c>
      <c r="AQ113" s="16">
        <v>615.48</v>
      </c>
      <c r="AR113" s="15">
        <f t="shared" ref="AR113:AR117" si="397">(BL113+AP113)-AQ113</f>
        <v>2544.2103225806459</v>
      </c>
      <c r="AS113" s="16">
        <v>352.91</v>
      </c>
      <c r="AT113" s="15">
        <f t="shared" ref="AT113:AT117" si="398">(BL113+AR113)-AS113</f>
        <v>2795.1712903225816</v>
      </c>
      <c r="AU113" s="16">
        <v>361.05</v>
      </c>
      <c r="AV113" s="15">
        <f t="shared" ref="AV113:AV117" si="399">(BL113+AT113)-AU113</f>
        <v>3037.992258064517</v>
      </c>
      <c r="AW113" s="16">
        <v>597.04999999999995</v>
      </c>
      <c r="AX113" s="15">
        <f t="shared" ref="AX113:AX117" si="400">(BL113+AV113)-AW113</f>
        <v>3044.8132258064525</v>
      </c>
      <c r="AY113" s="16">
        <v>405.53</v>
      </c>
      <c r="AZ113" s="15">
        <f t="shared" ref="AZ113:AZ117" si="401">(BL113+AX113)-AV113</f>
        <v>610.69193548387102</v>
      </c>
      <c r="BA113" s="16">
        <v>510.44</v>
      </c>
      <c r="BB113" s="15">
        <f t="shared" ref="BB113:BB117" si="402">(BL113+AZ113)-BA113</f>
        <v>704.12290322580657</v>
      </c>
      <c r="BC113" s="16">
        <v>671.39</v>
      </c>
      <c r="BD113" s="15">
        <f t="shared" ref="BD113:BD117" si="403">(BL113+BB113)-BC113</f>
        <v>636.60387096774218</v>
      </c>
      <c r="BE113" s="16">
        <v>618.38</v>
      </c>
      <c r="BF113" s="15">
        <f t="shared" ref="BF113:BF117" si="404">(BL113+BD113)-BE113</f>
        <v>622.09483870967767</v>
      </c>
      <c r="BG113" s="16">
        <v>509.22</v>
      </c>
      <c r="BH113" s="17">
        <f t="shared" ref="BH113:BH117" si="405">(BL113+BF113)-BG113</f>
        <v>716.74580645161313</v>
      </c>
      <c r="BI113" s="58">
        <v>353.85</v>
      </c>
      <c r="BJ113" s="19">
        <f t="shared" ref="BJ113:BJ117" si="406">(BL113+BH113)-BI113</f>
        <v>966.76677419354871</v>
      </c>
      <c r="BK113" s="22">
        <f t="shared" ref="BK113:BK117" si="407">SUM(C113+E113+G113+I113+K113+M113+O113+Q113+S113+U113+W113+Y113+AA113+AC113+AE113+AG113+AI113+AK113+AM113+AO113+AQ113+AS113+AU113+AW113+AY113+BA113+BC113+BE113+BG113+BI113)</f>
        <v>14516.899999999998</v>
      </c>
      <c r="BL113" s="23">
        <f>18720/31</f>
        <v>603.87096774193549</v>
      </c>
      <c r="BM113" s="23">
        <f>18720-BK113</f>
        <v>4203.1000000000022</v>
      </c>
      <c r="BN113" s="1"/>
      <c r="BO113" s="1"/>
      <c r="BP113" s="1"/>
      <c r="BQ113" s="1"/>
      <c r="BR113" s="57"/>
      <c r="BS113" s="57"/>
    </row>
    <row r="114" spans="1:71" ht="15.75" customHeight="1">
      <c r="A114" s="24" t="s">
        <v>8</v>
      </c>
      <c r="B114" s="25" t="s">
        <v>7</v>
      </c>
      <c r="C114" s="26"/>
      <c r="D114" s="13">
        <f t="shared" si="377"/>
        <v>11.290322580645162</v>
      </c>
      <c r="E114" s="27"/>
      <c r="F114" s="15">
        <f t="shared" si="378"/>
        <v>22.580645161290324</v>
      </c>
      <c r="G114" s="27"/>
      <c r="H114" s="15">
        <f t="shared" si="379"/>
        <v>33.870967741935488</v>
      </c>
      <c r="I114" s="27"/>
      <c r="J114" s="15">
        <f t="shared" si="380"/>
        <v>45.161290322580648</v>
      </c>
      <c r="K114" s="27"/>
      <c r="L114" s="15">
        <f t="shared" si="381"/>
        <v>56.451612903225808</v>
      </c>
      <c r="M114" s="27"/>
      <c r="N114" s="15">
        <f t="shared" si="382"/>
        <v>67.741935483870975</v>
      </c>
      <c r="O114" s="27"/>
      <c r="P114" s="15">
        <f t="shared" si="383"/>
        <v>79.032258064516142</v>
      </c>
      <c r="Q114" s="27"/>
      <c r="R114" s="15">
        <f t="shared" si="384"/>
        <v>90.32258064516131</v>
      </c>
      <c r="S114" s="27"/>
      <c r="T114" s="15">
        <f t="shared" si="385"/>
        <v>101.61290322580648</v>
      </c>
      <c r="U114" s="27"/>
      <c r="V114" s="15">
        <f t="shared" si="386"/>
        <v>112.90322580645164</v>
      </c>
      <c r="W114" s="27"/>
      <c r="X114" s="15">
        <f t="shared" si="387"/>
        <v>124.19354838709681</v>
      </c>
      <c r="Y114" s="27"/>
      <c r="Z114" s="15">
        <f t="shared" si="388"/>
        <v>135.48387096774198</v>
      </c>
      <c r="AA114" s="27"/>
      <c r="AB114" s="15">
        <f t="shared" si="389"/>
        <v>146.77419354838713</v>
      </c>
      <c r="AC114" s="27"/>
      <c r="AD114" s="15">
        <f t="shared" si="390"/>
        <v>158.06451612903228</v>
      </c>
      <c r="AE114" s="27"/>
      <c r="AF114" s="15">
        <f t="shared" si="391"/>
        <v>169.35483870967744</v>
      </c>
      <c r="AG114" s="27"/>
      <c r="AH114" s="15">
        <f t="shared" si="392"/>
        <v>180.64516129032259</v>
      </c>
      <c r="AI114" s="27"/>
      <c r="AJ114" s="15">
        <f t="shared" si="393"/>
        <v>191.93548387096774</v>
      </c>
      <c r="AK114" s="27"/>
      <c r="AL114" s="15">
        <f t="shared" si="394"/>
        <v>203.2258064516129</v>
      </c>
      <c r="AM114" s="27"/>
      <c r="AN114" s="15">
        <f t="shared" si="395"/>
        <v>214.51612903225805</v>
      </c>
      <c r="AO114" s="27"/>
      <c r="AP114" s="15">
        <f t="shared" si="396"/>
        <v>225.8064516129032</v>
      </c>
      <c r="AQ114" s="59">
        <v>12.28</v>
      </c>
      <c r="AR114" s="15">
        <f t="shared" si="397"/>
        <v>224.81677419354835</v>
      </c>
      <c r="AS114" s="27"/>
      <c r="AT114" s="15">
        <f t="shared" si="398"/>
        <v>236.10709677419351</v>
      </c>
      <c r="AU114" s="27"/>
      <c r="AV114" s="15">
        <f t="shared" si="399"/>
        <v>247.39741935483866</v>
      </c>
      <c r="AW114" s="27"/>
      <c r="AX114" s="15">
        <f t="shared" si="400"/>
        <v>258.68774193548381</v>
      </c>
      <c r="AY114" s="59">
        <v>19.059999999999999</v>
      </c>
      <c r="AZ114" s="15">
        <f t="shared" si="401"/>
        <v>22.580645161290334</v>
      </c>
      <c r="BA114" s="27"/>
      <c r="BB114" s="15">
        <f t="shared" si="402"/>
        <v>33.870967741935495</v>
      </c>
      <c r="BC114" s="27"/>
      <c r="BD114" s="15">
        <f t="shared" si="403"/>
        <v>45.161290322580655</v>
      </c>
      <c r="BE114" s="27"/>
      <c r="BF114" s="15">
        <f t="shared" si="404"/>
        <v>56.451612903225815</v>
      </c>
      <c r="BG114" s="27"/>
      <c r="BH114" s="17">
        <f t="shared" si="405"/>
        <v>67.741935483870975</v>
      </c>
      <c r="BI114" s="28"/>
      <c r="BJ114" s="19">
        <f t="shared" si="406"/>
        <v>79.032258064516142</v>
      </c>
      <c r="BK114" s="22">
        <f t="shared" si="407"/>
        <v>31.339999999999996</v>
      </c>
      <c r="BL114" s="31">
        <f>350/31</f>
        <v>11.290322580645162</v>
      </c>
      <c r="BM114" s="31">
        <f>350-BK114</f>
        <v>318.66000000000003</v>
      </c>
      <c r="BN114" s="1"/>
      <c r="BO114" s="1"/>
      <c r="BP114" s="1"/>
      <c r="BQ114" s="1"/>
      <c r="BR114" s="57"/>
      <c r="BS114" s="57"/>
    </row>
    <row r="115" spans="1:71" ht="15.75" customHeight="1">
      <c r="A115" s="24" t="s">
        <v>9</v>
      </c>
      <c r="B115" s="25" t="s">
        <v>7</v>
      </c>
      <c r="C115" s="26"/>
      <c r="D115" s="13">
        <f t="shared" si="377"/>
        <v>6.4516129032258061</v>
      </c>
      <c r="E115" s="27"/>
      <c r="F115" s="15">
        <f t="shared" si="378"/>
        <v>12.903225806451612</v>
      </c>
      <c r="G115" s="27"/>
      <c r="H115" s="15">
        <f t="shared" si="379"/>
        <v>19.354838709677416</v>
      </c>
      <c r="I115" s="27"/>
      <c r="J115" s="15">
        <f t="shared" si="380"/>
        <v>25.806451612903224</v>
      </c>
      <c r="K115" s="27"/>
      <c r="L115" s="15">
        <f t="shared" si="381"/>
        <v>32.258064516129032</v>
      </c>
      <c r="M115" s="27"/>
      <c r="N115" s="15">
        <f t="shared" si="382"/>
        <v>38.70967741935484</v>
      </c>
      <c r="O115" s="27"/>
      <c r="P115" s="15">
        <f t="shared" si="383"/>
        <v>45.161290322580648</v>
      </c>
      <c r="Q115" s="27"/>
      <c r="R115" s="15">
        <f t="shared" si="384"/>
        <v>51.612903225806456</v>
      </c>
      <c r="S115" s="27"/>
      <c r="T115" s="15">
        <f t="shared" si="385"/>
        <v>58.064516129032263</v>
      </c>
      <c r="U115" s="27"/>
      <c r="V115" s="15">
        <f t="shared" si="386"/>
        <v>64.516129032258064</v>
      </c>
      <c r="W115" s="27"/>
      <c r="X115" s="15">
        <f t="shared" si="387"/>
        <v>70.967741935483872</v>
      </c>
      <c r="Y115" s="27"/>
      <c r="Z115" s="15">
        <f t="shared" si="388"/>
        <v>77.41935483870968</v>
      </c>
      <c r="AA115" s="27"/>
      <c r="AB115" s="15">
        <f t="shared" si="389"/>
        <v>83.870967741935488</v>
      </c>
      <c r="AC115" s="27"/>
      <c r="AD115" s="15">
        <f t="shared" si="390"/>
        <v>90.322580645161295</v>
      </c>
      <c r="AE115" s="27"/>
      <c r="AF115" s="15">
        <f t="shared" si="391"/>
        <v>96.774193548387103</v>
      </c>
      <c r="AG115" s="27"/>
      <c r="AH115" s="15">
        <f t="shared" si="392"/>
        <v>103.22580645161291</v>
      </c>
      <c r="AI115" s="27"/>
      <c r="AJ115" s="15">
        <f t="shared" si="393"/>
        <v>109.67741935483872</v>
      </c>
      <c r="AK115" s="27"/>
      <c r="AL115" s="15">
        <f t="shared" si="394"/>
        <v>116.12903225806453</v>
      </c>
      <c r="AM115" s="27"/>
      <c r="AN115" s="15">
        <f t="shared" si="395"/>
        <v>122.58064516129033</v>
      </c>
      <c r="AO115" s="27"/>
      <c r="AP115" s="15">
        <f t="shared" si="396"/>
        <v>129.03225806451613</v>
      </c>
      <c r="AQ115" s="27"/>
      <c r="AR115" s="15">
        <f t="shared" si="397"/>
        <v>135.48387096774192</v>
      </c>
      <c r="AS115" s="27"/>
      <c r="AT115" s="15">
        <f t="shared" si="398"/>
        <v>141.93548387096772</v>
      </c>
      <c r="AU115" s="27"/>
      <c r="AV115" s="15">
        <f t="shared" si="399"/>
        <v>148.38709677419351</v>
      </c>
      <c r="AW115" s="27"/>
      <c r="AX115" s="15">
        <f t="shared" si="400"/>
        <v>154.8387096774193</v>
      </c>
      <c r="AY115" s="27"/>
      <c r="AZ115" s="15">
        <f t="shared" si="401"/>
        <v>12.903225806451587</v>
      </c>
      <c r="BA115" s="27"/>
      <c r="BB115" s="15">
        <f t="shared" si="402"/>
        <v>19.354838709677395</v>
      </c>
      <c r="BC115" s="27"/>
      <c r="BD115" s="15">
        <f t="shared" si="403"/>
        <v>25.806451612903203</v>
      </c>
      <c r="BE115" s="27"/>
      <c r="BF115" s="15">
        <f t="shared" si="404"/>
        <v>32.258064516129011</v>
      </c>
      <c r="BG115" s="27"/>
      <c r="BH115" s="17">
        <f t="shared" si="405"/>
        <v>38.709677419354819</v>
      </c>
      <c r="BI115" s="28"/>
      <c r="BJ115" s="19">
        <f t="shared" si="406"/>
        <v>45.161290322580626</v>
      </c>
      <c r="BK115" s="22">
        <f t="shared" si="407"/>
        <v>0</v>
      </c>
      <c r="BL115" s="31">
        <f>200/31</f>
        <v>6.4516129032258061</v>
      </c>
      <c r="BM115" s="31">
        <f>200-BK115</f>
        <v>200</v>
      </c>
      <c r="BN115" s="1"/>
      <c r="BO115" s="1"/>
      <c r="BP115" s="1"/>
      <c r="BQ115" s="1"/>
      <c r="BR115" s="57"/>
      <c r="BS115" s="57"/>
    </row>
    <row r="116" spans="1:71" ht="15.75" customHeight="1">
      <c r="A116" s="24" t="s">
        <v>10</v>
      </c>
      <c r="B116" s="25" t="s">
        <v>7</v>
      </c>
      <c r="C116" s="26"/>
      <c r="D116" s="13">
        <f t="shared" si="377"/>
        <v>9.6774193548387094E-2</v>
      </c>
      <c r="E116" s="27"/>
      <c r="F116" s="15">
        <f t="shared" si="378"/>
        <v>0.19354838709677419</v>
      </c>
      <c r="G116" s="27"/>
      <c r="H116" s="15">
        <f t="shared" si="379"/>
        <v>0.29032258064516125</v>
      </c>
      <c r="I116" s="27"/>
      <c r="J116" s="15">
        <f t="shared" si="380"/>
        <v>0.38709677419354838</v>
      </c>
      <c r="K116" s="27"/>
      <c r="L116" s="15">
        <f t="shared" si="381"/>
        <v>0.4838709677419355</v>
      </c>
      <c r="M116" s="27"/>
      <c r="N116" s="15">
        <f t="shared" si="382"/>
        <v>0.58064516129032262</v>
      </c>
      <c r="O116" s="27"/>
      <c r="P116" s="15">
        <f t="shared" si="383"/>
        <v>0.67741935483870974</v>
      </c>
      <c r="Q116" s="27"/>
      <c r="R116" s="15">
        <f t="shared" si="384"/>
        <v>0.77419354838709686</v>
      </c>
      <c r="S116" s="27"/>
      <c r="T116" s="15">
        <f t="shared" si="385"/>
        <v>0.87096774193548399</v>
      </c>
      <c r="U116" s="27"/>
      <c r="V116" s="15">
        <f t="shared" si="386"/>
        <v>0.96774193548387111</v>
      </c>
      <c r="W116" s="27"/>
      <c r="X116" s="15">
        <f t="shared" si="387"/>
        <v>1.0645161290322582</v>
      </c>
      <c r="Y116" s="27"/>
      <c r="Z116" s="15">
        <f t="shared" si="388"/>
        <v>1.1612903225806452</v>
      </c>
      <c r="AA116" s="27"/>
      <c r="AB116" s="15">
        <f t="shared" si="389"/>
        <v>1.2580645161290323</v>
      </c>
      <c r="AC116" s="27"/>
      <c r="AD116" s="15">
        <f t="shared" si="390"/>
        <v>1.3548387096774193</v>
      </c>
      <c r="AE116" s="27"/>
      <c r="AF116" s="15">
        <f t="shared" si="391"/>
        <v>1.4516129032258063</v>
      </c>
      <c r="AG116" s="27"/>
      <c r="AH116" s="15">
        <f t="shared" si="392"/>
        <v>1.5483870967741933</v>
      </c>
      <c r="AI116" s="27"/>
      <c r="AJ116" s="15">
        <f t="shared" si="393"/>
        <v>1.6451612903225803</v>
      </c>
      <c r="AK116" s="27"/>
      <c r="AL116" s="15">
        <f t="shared" si="394"/>
        <v>1.7419354838709673</v>
      </c>
      <c r="AM116" s="27"/>
      <c r="AN116" s="15">
        <f t="shared" si="395"/>
        <v>1.8387096774193543</v>
      </c>
      <c r="AO116" s="27"/>
      <c r="AP116" s="15">
        <f t="shared" si="396"/>
        <v>1.9354838709677413</v>
      </c>
      <c r="AQ116" s="27"/>
      <c r="AR116" s="15">
        <f t="shared" si="397"/>
        <v>2.0322580645161286</v>
      </c>
      <c r="AS116" s="27"/>
      <c r="AT116" s="15">
        <f t="shared" si="398"/>
        <v>2.1290322580645156</v>
      </c>
      <c r="AU116" s="27"/>
      <c r="AV116" s="15">
        <f t="shared" si="399"/>
        <v>2.2258064516129026</v>
      </c>
      <c r="AW116" s="27"/>
      <c r="AX116" s="15">
        <f t="shared" si="400"/>
        <v>2.3225806451612896</v>
      </c>
      <c r="AY116" s="27"/>
      <c r="AZ116" s="15">
        <f t="shared" si="401"/>
        <v>0.19354838709677402</v>
      </c>
      <c r="BA116" s="27"/>
      <c r="BB116" s="15">
        <f t="shared" si="402"/>
        <v>0.29032258064516114</v>
      </c>
      <c r="BC116" s="27"/>
      <c r="BD116" s="15">
        <f t="shared" si="403"/>
        <v>0.38709677419354827</v>
      </c>
      <c r="BE116" s="27"/>
      <c r="BF116" s="15">
        <f t="shared" si="404"/>
        <v>0.48387096774193539</v>
      </c>
      <c r="BG116" s="27"/>
      <c r="BH116" s="17">
        <f t="shared" si="405"/>
        <v>0.58064516129032251</v>
      </c>
      <c r="BI116" s="28"/>
      <c r="BJ116" s="19">
        <f t="shared" si="406"/>
        <v>0.67741935483870963</v>
      </c>
      <c r="BK116" s="22">
        <f t="shared" si="407"/>
        <v>0</v>
      </c>
      <c r="BL116" s="31">
        <f>3/31</f>
        <v>9.6774193548387094E-2</v>
      </c>
      <c r="BM116" s="31">
        <f>3-BK116</f>
        <v>3</v>
      </c>
      <c r="BN116" s="1"/>
      <c r="BO116" s="1"/>
      <c r="BP116" s="1"/>
      <c r="BQ116" s="1"/>
      <c r="BR116" s="57"/>
      <c r="BS116" s="57"/>
    </row>
    <row r="117" spans="1:71" ht="15.75" customHeight="1">
      <c r="A117" s="32" t="s">
        <v>11</v>
      </c>
      <c r="B117" s="33" t="s">
        <v>7</v>
      </c>
      <c r="C117" s="34"/>
      <c r="D117" s="13">
        <f t="shared" si="377"/>
        <v>0.967741935483871</v>
      </c>
      <c r="E117" s="36"/>
      <c r="F117" s="15">
        <f t="shared" si="378"/>
        <v>1.935483870967742</v>
      </c>
      <c r="G117" s="36"/>
      <c r="H117" s="15">
        <f t="shared" si="379"/>
        <v>2.903225806451613</v>
      </c>
      <c r="I117" s="36"/>
      <c r="J117" s="15">
        <f t="shared" si="380"/>
        <v>3.870967741935484</v>
      </c>
      <c r="K117" s="36"/>
      <c r="L117" s="15">
        <f t="shared" si="381"/>
        <v>4.838709677419355</v>
      </c>
      <c r="M117" s="36"/>
      <c r="N117" s="15">
        <f t="shared" si="382"/>
        <v>5.806451612903226</v>
      </c>
      <c r="O117" s="36"/>
      <c r="P117" s="15">
        <f t="shared" si="383"/>
        <v>6.774193548387097</v>
      </c>
      <c r="Q117" s="36"/>
      <c r="R117" s="15">
        <f t="shared" si="384"/>
        <v>7.741935483870968</v>
      </c>
      <c r="S117" s="36"/>
      <c r="T117" s="15">
        <f t="shared" si="385"/>
        <v>8.7096774193548399</v>
      </c>
      <c r="U117" s="36"/>
      <c r="V117" s="15">
        <f t="shared" si="386"/>
        <v>9.6774193548387117</v>
      </c>
      <c r="W117" s="36"/>
      <c r="X117" s="15">
        <f t="shared" si="387"/>
        <v>10.645161290322584</v>
      </c>
      <c r="Y117" s="36"/>
      <c r="Z117" s="15">
        <f t="shared" si="388"/>
        <v>11.612903225806456</v>
      </c>
      <c r="AA117" s="36"/>
      <c r="AB117" s="15">
        <f t="shared" si="389"/>
        <v>12.580645161290327</v>
      </c>
      <c r="AC117" s="36"/>
      <c r="AD117" s="15">
        <f t="shared" si="390"/>
        <v>13.548387096774199</v>
      </c>
      <c r="AE117" s="36"/>
      <c r="AF117" s="15">
        <f t="shared" si="391"/>
        <v>14.516129032258071</v>
      </c>
      <c r="AG117" s="36"/>
      <c r="AH117" s="15">
        <f t="shared" si="392"/>
        <v>15.483870967741943</v>
      </c>
      <c r="AI117" s="36"/>
      <c r="AJ117" s="15">
        <f t="shared" si="393"/>
        <v>16.451612903225815</v>
      </c>
      <c r="AK117" s="36"/>
      <c r="AL117" s="15">
        <f t="shared" si="394"/>
        <v>17.419354838709687</v>
      </c>
      <c r="AM117" s="36"/>
      <c r="AN117" s="15">
        <f t="shared" si="395"/>
        <v>18.387096774193559</v>
      </c>
      <c r="AO117" s="36"/>
      <c r="AP117" s="15">
        <f t="shared" si="396"/>
        <v>19.354838709677431</v>
      </c>
      <c r="AQ117" s="36"/>
      <c r="AR117" s="15">
        <f t="shared" si="397"/>
        <v>20.322580645161302</v>
      </c>
      <c r="AS117" s="36"/>
      <c r="AT117" s="15">
        <f t="shared" si="398"/>
        <v>21.290322580645174</v>
      </c>
      <c r="AU117" s="36"/>
      <c r="AV117" s="15">
        <f t="shared" si="399"/>
        <v>22.258064516129046</v>
      </c>
      <c r="AW117" s="36"/>
      <c r="AX117" s="15">
        <f t="shared" si="400"/>
        <v>23.225806451612918</v>
      </c>
      <c r="AY117" s="36"/>
      <c r="AZ117" s="15">
        <f t="shared" si="401"/>
        <v>1.9354838709677438</v>
      </c>
      <c r="BA117" s="36"/>
      <c r="BB117" s="15">
        <f t="shared" si="402"/>
        <v>2.9032258064516148</v>
      </c>
      <c r="BC117" s="36"/>
      <c r="BD117" s="15">
        <f t="shared" si="403"/>
        <v>3.8709677419354858</v>
      </c>
      <c r="BE117" s="36"/>
      <c r="BF117" s="15">
        <f t="shared" si="404"/>
        <v>4.8387096774193568</v>
      </c>
      <c r="BG117" s="36"/>
      <c r="BH117" s="17">
        <f t="shared" si="405"/>
        <v>5.8064516129032278</v>
      </c>
      <c r="BI117" s="39"/>
      <c r="BJ117" s="19">
        <f t="shared" si="406"/>
        <v>6.7741935483870988</v>
      </c>
      <c r="BK117" s="22">
        <f t="shared" si="407"/>
        <v>0</v>
      </c>
      <c r="BL117" s="44">
        <f>30/31</f>
        <v>0.967741935483871</v>
      </c>
      <c r="BM117" s="44">
        <f>30-BK117</f>
        <v>30</v>
      </c>
      <c r="BN117" s="3"/>
      <c r="BO117" s="3"/>
      <c r="BP117" s="1"/>
      <c r="BQ117" s="1"/>
      <c r="BR117" s="57"/>
      <c r="BS117" s="57"/>
    </row>
    <row r="118" spans="1:71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3"/>
      <c r="BN118" s="2"/>
      <c r="BO118" s="2"/>
      <c r="BP118" s="1"/>
      <c r="BQ118" s="1"/>
      <c r="BR118" s="1"/>
      <c r="BS118" s="1"/>
    </row>
    <row r="119" spans="1:71" ht="15.75" customHeight="1">
      <c r="A119" s="78" t="s">
        <v>27</v>
      </c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73"/>
      <c r="BK119" s="73"/>
      <c r="BL119" s="3"/>
      <c r="BM119" s="3"/>
      <c r="BN119" s="1"/>
      <c r="BO119" s="1"/>
      <c r="BP119" s="1"/>
      <c r="BQ119" s="1"/>
      <c r="BR119" s="1"/>
      <c r="BS119" s="1"/>
    </row>
    <row r="120" spans="1:71" ht="15.75" customHeight="1">
      <c r="A120" s="79"/>
      <c r="B120" s="7" t="s">
        <v>13</v>
      </c>
      <c r="C120" s="97">
        <v>44652</v>
      </c>
      <c r="D120" s="93"/>
      <c r="E120" s="97">
        <v>44653</v>
      </c>
      <c r="F120" s="93"/>
      <c r="G120" s="97">
        <v>44654</v>
      </c>
      <c r="H120" s="93"/>
      <c r="I120" s="97">
        <v>44655</v>
      </c>
      <c r="J120" s="93"/>
      <c r="K120" s="97">
        <v>44656</v>
      </c>
      <c r="L120" s="93"/>
      <c r="M120" s="97">
        <v>44657</v>
      </c>
      <c r="N120" s="93"/>
      <c r="O120" s="97">
        <v>44658</v>
      </c>
      <c r="P120" s="93"/>
      <c r="Q120" s="97">
        <v>44659</v>
      </c>
      <c r="R120" s="93"/>
      <c r="S120" s="97">
        <v>44660</v>
      </c>
      <c r="T120" s="93"/>
      <c r="U120" s="97">
        <v>44661</v>
      </c>
      <c r="V120" s="93"/>
      <c r="W120" s="97">
        <v>44662</v>
      </c>
      <c r="X120" s="93"/>
      <c r="Y120" s="97">
        <v>44663</v>
      </c>
      <c r="Z120" s="93"/>
      <c r="AA120" s="97">
        <v>44664</v>
      </c>
      <c r="AB120" s="93"/>
      <c r="AC120" s="97">
        <v>44665</v>
      </c>
      <c r="AD120" s="93"/>
      <c r="AE120" s="97">
        <v>44666</v>
      </c>
      <c r="AF120" s="93"/>
      <c r="AG120" s="97">
        <v>44667</v>
      </c>
      <c r="AH120" s="93"/>
      <c r="AI120" s="97">
        <v>44668</v>
      </c>
      <c r="AJ120" s="93"/>
      <c r="AK120" s="97">
        <v>44669</v>
      </c>
      <c r="AL120" s="93"/>
      <c r="AM120" s="97">
        <v>44670</v>
      </c>
      <c r="AN120" s="93"/>
      <c r="AO120" s="97">
        <v>44671</v>
      </c>
      <c r="AP120" s="93"/>
      <c r="AQ120" s="97">
        <v>44672</v>
      </c>
      <c r="AR120" s="93"/>
      <c r="AS120" s="97">
        <v>44673</v>
      </c>
      <c r="AT120" s="93"/>
      <c r="AU120" s="97">
        <v>44674</v>
      </c>
      <c r="AV120" s="93"/>
      <c r="AW120" s="97">
        <v>44675</v>
      </c>
      <c r="AX120" s="93"/>
      <c r="AY120" s="97">
        <v>44676</v>
      </c>
      <c r="AZ120" s="93"/>
      <c r="BA120" s="97">
        <v>44677</v>
      </c>
      <c r="BB120" s="93"/>
      <c r="BC120" s="97">
        <v>44678</v>
      </c>
      <c r="BD120" s="93"/>
      <c r="BE120" s="97">
        <v>44679</v>
      </c>
      <c r="BF120" s="93"/>
      <c r="BG120" s="97">
        <v>44680</v>
      </c>
      <c r="BH120" s="110"/>
      <c r="BI120" s="97">
        <v>44681</v>
      </c>
      <c r="BJ120" s="93"/>
      <c r="BK120" s="8" t="s">
        <v>3</v>
      </c>
      <c r="BL120" s="50"/>
      <c r="BM120" s="3"/>
      <c r="BN120" s="1"/>
      <c r="BO120" s="1"/>
      <c r="BP120" s="1"/>
      <c r="BQ120" s="1"/>
      <c r="BR120" s="57"/>
      <c r="BS120" s="57"/>
    </row>
    <row r="121" spans="1:71" ht="15.75" customHeight="1">
      <c r="A121" s="47" t="s">
        <v>14</v>
      </c>
      <c r="B121" s="48">
        <v>1.1000000000000001</v>
      </c>
      <c r="C121" s="90">
        <f t="shared" ref="C121:C125" si="408">C113*B121</f>
        <v>485.21000000000004</v>
      </c>
      <c r="D121" s="91"/>
      <c r="E121" s="88">
        <f t="shared" ref="E121:E125" si="409">E113*B121</f>
        <v>390.13700000000006</v>
      </c>
      <c r="F121" s="91"/>
      <c r="G121" s="88">
        <f t="shared" ref="G121:G125" si="410">G113*B121</f>
        <v>611.35800000000006</v>
      </c>
      <c r="H121" s="91"/>
      <c r="I121" s="88">
        <f t="shared" ref="I121:I125" si="411">I113*B121</f>
        <v>540.47400000000005</v>
      </c>
      <c r="J121" s="91"/>
      <c r="K121" s="88">
        <f t="shared" ref="K121:K125" si="412">K113*B121</f>
        <v>468.63299999999998</v>
      </c>
      <c r="L121" s="91"/>
      <c r="M121" s="88">
        <f t="shared" ref="M121:M125" si="413">M113*B121</f>
        <v>622.40200000000016</v>
      </c>
      <c r="N121" s="91"/>
      <c r="O121" s="88">
        <f t="shared" ref="O121:O125" si="414">O113*B121</f>
        <v>468.40200000000004</v>
      </c>
      <c r="P121" s="91"/>
      <c r="Q121" s="88">
        <f t="shared" ref="Q121:Q125" si="415">Q113*B121</f>
        <v>460.03100000000001</v>
      </c>
      <c r="R121" s="91"/>
      <c r="S121" s="88">
        <f t="shared" ref="S121:S125" si="416">S113*B121</f>
        <v>433.16900000000004</v>
      </c>
      <c r="T121" s="91"/>
      <c r="U121" s="88">
        <f t="shared" ref="U121:U125" si="417">U113*B121</f>
        <v>512.8420000000001</v>
      </c>
      <c r="V121" s="91"/>
      <c r="W121" s="88">
        <f t="shared" ref="W121:W125" si="418">W113*B121</f>
        <v>275.44000000000005</v>
      </c>
      <c r="X121" s="91"/>
      <c r="Y121" s="88">
        <f t="shared" ref="Y121:Y125" si="419">Y113*B121</f>
        <v>688.38</v>
      </c>
      <c r="Z121" s="91"/>
      <c r="AA121" s="88">
        <f t="shared" ref="AA121:AA125" si="420">AA113*B121</f>
        <v>310.37600000000003</v>
      </c>
      <c r="AB121" s="91"/>
      <c r="AC121" s="88">
        <f t="shared" ref="AC121:AC125" si="421">AC113*B121</f>
        <v>713.09700000000009</v>
      </c>
      <c r="AD121" s="91"/>
      <c r="AE121" s="88">
        <f t="shared" ref="AE121:AE125" si="422">AE113*B121</f>
        <v>493.51500000000004</v>
      </c>
      <c r="AF121" s="91"/>
      <c r="AG121" s="88">
        <f t="shared" ref="AG121:AG125" si="423">AG113*B121</f>
        <v>437.71200000000005</v>
      </c>
      <c r="AH121" s="91"/>
      <c r="AI121" s="88">
        <f t="shared" ref="AI121:AI125" si="424">AI113*B121</f>
        <v>533.06000000000006</v>
      </c>
      <c r="AJ121" s="91"/>
      <c r="AK121" s="88">
        <f t="shared" ref="AK121:AK125" si="425">AK113*B121</f>
        <v>645.54600000000005</v>
      </c>
      <c r="AL121" s="91"/>
      <c r="AM121" s="88">
        <f t="shared" ref="AM121:AM125" si="426">AM113*B121</f>
        <v>618.65100000000007</v>
      </c>
      <c r="AN121" s="91"/>
      <c r="AO121" s="88">
        <f t="shared" ref="AO121:AO125" si="427">AO113*B121</f>
        <v>765.32500000000005</v>
      </c>
      <c r="AP121" s="91"/>
      <c r="AQ121" s="88">
        <f t="shared" ref="AQ121:AQ125" si="428">AQ113*B121</f>
        <v>677.02800000000002</v>
      </c>
      <c r="AR121" s="91"/>
      <c r="AS121" s="88">
        <f t="shared" ref="AS121:AS125" si="429">AS113*B121</f>
        <v>388.20100000000008</v>
      </c>
      <c r="AT121" s="91"/>
      <c r="AU121" s="88">
        <f t="shared" ref="AU121:AU125" si="430">AU113*B121</f>
        <v>397.15500000000003</v>
      </c>
      <c r="AV121" s="91"/>
      <c r="AW121" s="88">
        <f t="shared" ref="AW121:AW125" si="431">AW113*B121</f>
        <v>656.755</v>
      </c>
      <c r="AX121" s="91"/>
      <c r="AY121" s="88">
        <f t="shared" ref="AY121:AY125" si="432">AY113*B121</f>
        <v>446.08300000000003</v>
      </c>
      <c r="AZ121" s="91"/>
      <c r="BA121" s="88">
        <f t="shared" ref="BA121:BA125" si="433">BA113*B121</f>
        <v>561.48400000000004</v>
      </c>
      <c r="BB121" s="91"/>
      <c r="BC121" s="88">
        <f t="shared" ref="BC121:BC125" si="434">BC113*B121</f>
        <v>738.529</v>
      </c>
      <c r="BD121" s="91"/>
      <c r="BE121" s="88">
        <f t="shared" ref="BE121:BE125" si="435">BE113*B121</f>
        <v>680.21800000000007</v>
      </c>
      <c r="BF121" s="91"/>
      <c r="BG121" s="88">
        <f t="shared" ref="BG121:BG125" si="436">BG113*B121</f>
        <v>560.14200000000005</v>
      </c>
      <c r="BH121" s="89"/>
      <c r="BI121" s="82">
        <f t="shared" ref="BI121:BI125" si="437">BI113*B121</f>
        <v>389.23500000000007</v>
      </c>
      <c r="BJ121" s="83"/>
      <c r="BK121" s="62">
        <f t="shared" ref="BK121:BK125" si="438">SUM(C121:BJ121)</f>
        <v>15968.590000000006</v>
      </c>
      <c r="BL121" s="50"/>
      <c r="BM121" s="3"/>
      <c r="BN121" s="1"/>
      <c r="BO121" s="1"/>
      <c r="BP121" s="1"/>
      <c r="BQ121" s="1"/>
      <c r="BR121" s="57"/>
      <c r="BS121" s="57"/>
    </row>
    <row r="122" spans="1:71" ht="15.75" customHeight="1">
      <c r="A122" s="24" t="s">
        <v>8</v>
      </c>
      <c r="B122" s="51">
        <v>1.38</v>
      </c>
      <c r="C122" s="82">
        <f t="shared" si="408"/>
        <v>0</v>
      </c>
      <c r="D122" s="83"/>
      <c r="E122" s="80">
        <f t="shared" si="409"/>
        <v>0</v>
      </c>
      <c r="F122" s="83"/>
      <c r="G122" s="80">
        <f t="shared" si="410"/>
        <v>0</v>
      </c>
      <c r="H122" s="83"/>
      <c r="I122" s="80">
        <f t="shared" si="411"/>
        <v>0</v>
      </c>
      <c r="J122" s="83"/>
      <c r="K122" s="80">
        <f t="shared" si="412"/>
        <v>0</v>
      </c>
      <c r="L122" s="83"/>
      <c r="M122" s="80">
        <f t="shared" si="413"/>
        <v>0</v>
      </c>
      <c r="N122" s="83"/>
      <c r="O122" s="80">
        <f t="shared" si="414"/>
        <v>0</v>
      </c>
      <c r="P122" s="83"/>
      <c r="Q122" s="80">
        <f t="shared" si="415"/>
        <v>0</v>
      </c>
      <c r="R122" s="83"/>
      <c r="S122" s="80">
        <f t="shared" si="416"/>
        <v>0</v>
      </c>
      <c r="T122" s="83"/>
      <c r="U122" s="80">
        <f t="shared" si="417"/>
        <v>0</v>
      </c>
      <c r="V122" s="83"/>
      <c r="W122" s="80">
        <f t="shared" si="418"/>
        <v>0</v>
      </c>
      <c r="X122" s="83"/>
      <c r="Y122" s="80">
        <f t="shared" si="419"/>
        <v>0</v>
      </c>
      <c r="Z122" s="83"/>
      <c r="AA122" s="80">
        <f t="shared" si="420"/>
        <v>0</v>
      </c>
      <c r="AB122" s="83"/>
      <c r="AC122" s="80">
        <f t="shared" si="421"/>
        <v>0</v>
      </c>
      <c r="AD122" s="83"/>
      <c r="AE122" s="80">
        <f t="shared" si="422"/>
        <v>0</v>
      </c>
      <c r="AF122" s="83"/>
      <c r="AG122" s="80">
        <f t="shared" si="423"/>
        <v>0</v>
      </c>
      <c r="AH122" s="83"/>
      <c r="AI122" s="80">
        <f t="shared" si="424"/>
        <v>0</v>
      </c>
      <c r="AJ122" s="83"/>
      <c r="AK122" s="80">
        <f t="shared" si="425"/>
        <v>0</v>
      </c>
      <c r="AL122" s="83"/>
      <c r="AM122" s="80">
        <f t="shared" si="426"/>
        <v>0</v>
      </c>
      <c r="AN122" s="83"/>
      <c r="AO122" s="80">
        <f t="shared" si="427"/>
        <v>0</v>
      </c>
      <c r="AP122" s="83"/>
      <c r="AQ122" s="80">
        <f t="shared" si="428"/>
        <v>16.946399999999997</v>
      </c>
      <c r="AR122" s="83"/>
      <c r="AS122" s="80">
        <f t="shared" si="429"/>
        <v>0</v>
      </c>
      <c r="AT122" s="83"/>
      <c r="AU122" s="80">
        <f t="shared" si="430"/>
        <v>0</v>
      </c>
      <c r="AV122" s="83"/>
      <c r="AW122" s="80">
        <f t="shared" si="431"/>
        <v>0</v>
      </c>
      <c r="AX122" s="83"/>
      <c r="AY122" s="80">
        <f t="shared" si="432"/>
        <v>26.302799999999998</v>
      </c>
      <c r="AZ122" s="83"/>
      <c r="BA122" s="80">
        <f t="shared" si="433"/>
        <v>0</v>
      </c>
      <c r="BB122" s="83"/>
      <c r="BC122" s="80">
        <f t="shared" si="434"/>
        <v>0</v>
      </c>
      <c r="BD122" s="83"/>
      <c r="BE122" s="80">
        <f t="shared" si="435"/>
        <v>0</v>
      </c>
      <c r="BF122" s="83"/>
      <c r="BG122" s="80">
        <f t="shared" si="436"/>
        <v>0</v>
      </c>
      <c r="BH122" s="81"/>
      <c r="BI122" s="82">
        <f t="shared" si="437"/>
        <v>0</v>
      </c>
      <c r="BJ122" s="83"/>
      <c r="BK122" s="62">
        <f t="shared" si="438"/>
        <v>43.249199999999995</v>
      </c>
      <c r="BL122" s="50"/>
      <c r="BM122" s="3"/>
      <c r="BN122" s="1"/>
      <c r="BO122" s="1"/>
      <c r="BP122" s="1"/>
      <c r="BQ122" s="1"/>
      <c r="BR122" s="57"/>
      <c r="BS122" s="57"/>
    </row>
    <row r="123" spans="1:71" ht="15.75" customHeight="1">
      <c r="A123" s="24" t="s">
        <v>9</v>
      </c>
      <c r="B123" s="51">
        <v>1.78</v>
      </c>
      <c r="C123" s="82">
        <f t="shared" si="408"/>
        <v>0</v>
      </c>
      <c r="D123" s="83"/>
      <c r="E123" s="80">
        <f t="shared" si="409"/>
        <v>0</v>
      </c>
      <c r="F123" s="83"/>
      <c r="G123" s="80">
        <f t="shared" si="410"/>
        <v>0</v>
      </c>
      <c r="H123" s="83"/>
      <c r="I123" s="80">
        <f t="shared" si="411"/>
        <v>0</v>
      </c>
      <c r="J123" s="83"/>
      <c r="K123" s="80">
        <f t="shared" si="412"/>
        <v>0</v>
      </c>
      <c r="L123" s="83"/>
      <c r="M123" s="80">
        <f t="shared" si="413"/>
        <v>0</v>
      </c>
      <c r="N123" s="83"/>
      <c r="O123" s="80">
        <f t="shared" si="414"/>
        <v>0</v>
      </c>
      <c r="P123" s="83"/>
      <c r="Q123" s="80">
        <f t="shared" si="415"/>
        <v>0</v>
      </c>
      <c r="R123" s="83"/>
      <c r="S123" s="80">
        <f t="shared" si="416"/>
        <v>0</v>
      </c>
      <c r="T123" s="83"/>
      <c r="U123" s="80">
        <f t="shared" si="417"/>
        <v>0</v>
      </c>
      <c r="V123" s="83"/>
      <c r="W123" s="80">
        <f t="shared" si="418"/>
        <v>0</v>
      </c>
      <c r="X123" s="83"/>
      <c r="Y123" s="80">
        <f t="shared" si="419"/>
        <v>0</v>
      </c>
      <c r="Z123" s="83"/>
      <c r="AA123" s="80">
        <f t="shared" si="420"/>
        <v>0</v>
      </c>
      <c r="AB123" s="83"/>
      <c r="AC123" s="80">
        <f t="shared" si="421"/>
        <v>0</v>
      </c>
      <c r="AD123" s="83"/>
      <c r="AE123" s="80">
        <f t="shared" si="422"/>
        <v>0</v>
      </c>
      <c r="AF123" s="83"/>
      <c r="AG123" s="80">
        <f t="shared" si="423"/>
        <v>0</v>
      </c>
      <c r="AH123" s="83"/>
      <c r="AI123" s="80">
        <f t="shared" si="424"/>
        <v>0</v>
      </c>
      <c r="AJ123" s="83"/>
      <c r="AK123" s="80">
        <f t="shared" si="425"/>
        <v>0</v>
      </c>
      <c r="AL123" s="83"/>
      <c r="AM123" s="80">
        <f t="shared" si="426"/>
        <v>0</v>
      </c>
      <c r="AN123" s="83"/>
      <c r="AO123" s="80">
        <f t="shared" si="427"/>
        <v>0</v>
      </c>
      <c r="AP123" s="83"/>
      <c r="AQ123" s="80">
        <f t="shared" si="428"/>
        <v>0</v>
      </c>
      <c r="AR123" s="83"/>
      <c r="AS123" s="80">
        <f t="shared" si="429"/>
        <v>0</v>
      </c>
      <c r="AT123" s="83"/>
      <c r="AU123" s="80">
        <f t="shared" si="430"/>
        <v>0</v>
      </c>
      <c r="AV123" s="83"/>
      <c r="AW123" s="80">
        <f t="shared" si="431"/>
        <v>0</v>
      </c>
      <c r="AX123" s="83"/>
      <c r="AY123" s="80">
        <f t="shared" si="432"/>
        <v>0</v>
      </c>
      <c r="AZ123" s="83"/>
      <c r="BA123" s="80">
        <f t="shared" si="433"/>
        <v>0</v>
      </c>
      <c r="BB123" s="83"/>
      <c r="BC123" s="80">
        <f t="shared" si="434"/>
        <v>0</v>
      </c>
      <c r="BD123" s="83"/>
      <c r="BE123" s="80">
        <f t="shared" si="435"/>
        <v>0</v>
      </c>
      <c r="BF123" s="83"/>
      <c r="BG123" s="80">
        <f t="shared" si="436"/>
        <v>0</v>
      </c>
      <c r="BH123" s="81"/>
      <c r="BI123" s="82">
        <f t="shared" si="437"/>
        <v>0</v>
      </c>
      <c r="BJ123" s="83"/>
      <c r="BK123" s="62">
        <f t="shared" si="438"/>
        <v>0</v>
      </c>
      <c r="BL123" s="50"/>
      <c r="BM123" s="3"/>
      <c r="BN123" s="1"/>
      <c r="BO123" s="1"/>
      <c r="BP123" s="1"/>
      <c r="BQ123" s="1"/>
      <c r="BR123" s="57"/>
      <c r="BS123" s="57"/>
    </row>
    <row r="124" spans="1:71" ht="15.75" customHeight="1">
      <c r="A124" s="24" t="s">
        <v>10</v>
      </c>
      <c r="B124" s="52">
        <v>1.48</v>
      </c>
      <c r="C124" s="82">
        <f t="shared" si="408"/>
        <v>0</v>
      </c>
      <c r="D124" s="83"/>
      <c r="E124" s="80">
        <f t="shared" si="409"/>
        <v>0</v>
      </c>
      <c r="F124" s="83"/>
      <c r="G124" s="80">
        <f t="shared" si="410"/>
        <v>0</v>
      </c>
      <c r="H124" s="83"/>
      <c r="I124" s="80">
        <f t="shared" si="411"/>
        <v>0</v>
      </c>
      <c r="J124" s="83"/>
      <c r="K124" s="80">
        <f t="shared" si="412"/>
        <v>0</v>
      </c>
      <c r="L124" s="83"/>
      <c r="M124" s="80">
        <f t="shared" si="413"/>
        <v>0</v>
      </c>
      <c r="N124" s="83"/>
      <c r="O124" s="80">
        <f t="shared" si="414"/>
        <v>0</v>
      </c>
      <c r="P124" s="83"/>
      <c r="Q124" s="80">
        <f t="shared" si="415"/>
        <v>0</v>
      </c>
      <c r="R124" s="83"/>
      <c r="S124" s="80">
        <f t="shared" si="416"/>
        <v>0</v>
      </c>
      <c r="T124" s="83"/>
      <c r="U124" s="80">
        <f t="shared" si="417"/>
        <v>0</v>
      </c>
      <c r="V124" s="83"/>
      <c r="W124" s="80">
        <f t="shared" si="418"/>
        <v>0</v>
      </c>
      <c r="X124" s="83"/>
      <c r="Y124" s="80">
        <f t="shared" si="419"/>
        <v>0</v>
      </c>
      <c r="Z124" s="83"/>
      <c r="AA124" s="80">
        <f t="shared" si="420"/>
        <v>0</v>
      </c>
      <c r="AB124" s="83"/>
      <c r="AC124" s="80">
        <f t="shared" si="421"/>
        <v>0</v>
      </c>
      <c r="AD124" s="83"/>
      <c r="AE124" s="80">
        <f t="shared" si="422"/>
        <v>0</v>
      </c>
      <c r="AF124" s="83"/>
      <c r="AG124" s="80">
        <f t="shared" si="423"/>
        <v>0</v>
      </c>
      <c r="AH124" s="83"/>
      <c r="AI124" s="80">
        <f t="shared" si="424"/>
        <v>0</v>
      </c>
      <c r="AJ124" s="83"/>
      <c r="AK124" s="80">
        <f t="shared" si="425"/>
        <v>0</v>
      </c>
      <c r="AL124" s="83"/>
      <c r="AM124" s="80">
        <f t="shared" si="426"/>
        <v>0</v>
      </c>
      <c r="AN124" s="83"/>
      <c r="AO124" s="80">
        <f t="shared" si="427"/>
        <v>0</v>
      </c>
      <c r="AP124" s="83"/>
      <c r="AQ124" s="80">
        <f t="shared" si="428"/>
        <v>0</v>
      </c>
      <c r="AR124" s="83"/>
      <c r="AS124" s="80">
        <f t="shared" si="429"/>
        <v>0</v>
      </c>
      <c r="AT124" s="83"/>
      <c r="AU124" s="80">
        <f t="shared" si="430"/>
        <v>0</v>
      </c>
      <c r="AV124" s="83"/>
      <c r="AW124" s="80">
        <f t="shared" si="431"/>
        <v>0</v>
      </c>
      <c r="AX124" s="83"/>
      <c r="AY124" s="80">
        <f t="shared" si="432"/>
        <v>0</v>
      </c>
      <c r="AZ124" s="83"/>
      <c r="BA124" s="80">
        <f t="shared" si="433"/>
        <v>0</v>
      </c>
      <c r="BB124" s="83"/>
      <c r="BC124" s="80">
        <f t="shared" si="434"/>
        <v>0</v>
      </c>
      <c r="BD124" s="83"/>
      <c r="BE124" s="80">
        <f t="shared" si="435"/>
        <v>0</v>
      </c>
      <c r="BF124" s="83"/>
      <c r="BG124" s="80">
        <f t="shared" si="436"/>
        <v>0</v>
      </c>
      <c r="BH124" s="81"/>
      <c r="BI124" s="82">
        <f t="shared" si="437"/>
        <v>0</v>
      </c>
      <c r="BJ124" s="83"/>
      <c r="BK124" s="62">
        <f t="shared" si="438"/>
        <v>0</v>
      </c>
      <c r="BL124" s="50"/>
      <c r="BM124" s="3"/>
      <c r="BN124" s="1"/>
      <c r="BO124" s="1"/>
      <c r="BP124" s="1"/>
      <c r="BQ124" s="1"/>
      <c r="BR124" s="57"/>
      <c r="BS124" s="57"/>
    </row>
    <row r="125" spans="1:71" ht="15.75" customHeight="1">
      <c r="A125" s="32" t="s">
        <v>11</v>
      </c>
      <c r="B125" s="53">
        <v>0.12</v>
      </c>
      <c r="C125" s="86">
        <f t="shared" si="408"/>
        <v>0</v>
      </c>
      <c r="D125" s="85"/>
      <c r="E125" s="84">
        <f t="shared" si="409"/>
        <v>0</v>
      </c>
      <c r="F125" s="85"/>
      <c r="G125" s="84">
        <f t="shared" si="410"/>
        <v>0</v>
      </c>
      <c r="H125" s="85"/>
      <c r="I125" s="84">
        <f t="shared" si="411"/>
        <v>0</v>
      </c>
      <c r="J125" s="85"/>
      <c r="K125" s="84">
        <f t="shared" si="412"/>
        <v>0</v>
      </c>
      <c r="L125" s="85"/>
      <c r="M125" s="84">
        <f t="shared" si="413"/>
        <v>0</v>
      </c>
      <c r="N125" s="85"/>
      <c r="O125" s="84">
        <f t="shared" si="414"/>
        <v>0</v>
      </c>
      <c r="P125" s="85"/>
      <c r="Q125" s="84">
        <f t="shared" si="415"/>
        <v>0</v>
      </c>
      <c r="R125" s="85"/>
      <c r="S125" s="84">
        <f t="shared" si="416"/>
        <v>0</v>
      </c>
      <c r="T125" s="85"/>
      <c r="U125" s="84">
        <f t="shared" si="417"/>
        <v>0</v>
      </c>
      <c r="V125" s="85"/>
      <c r="W125" s="84">
        <f t="shared" si="418"/>
        <v>0</v>
      </c>
      <c r="X125" s="85"/>
      <c r="Y125" s="84">
        <f t="shared" si="419"/>
        <v>0</v>
      </c>
      <c r="Z125" s="85"/>
      <c r="AA125" s="84">
        <f t="shared" si="420"/>
        <v>0</v>
      </c>
      <c r="AB125" s="85"/>
      <c r="AC125" s="84">
        <f t="shared" si="421"/>
        <v>0</v>
      </c>
      <c r="AD125" s="85"/>
      <c r="AE125" s="84">
        <f t="shared" si="422"/>
        <v>0</v>
      </c>
      <c r="AF125" s="85"/>
      <c r="AG125" s="84">
        <f t="shared" si="423"/>
        <v>0</v>
      </c>
      <c r="AH125" s="85"/>
      <c r="AI125" s="84">
        <f t="shared" si="424"/>
        <v>0</v>
      </c>
      <c r="AJ125" s="85"/>
      <c r="AK125" s="84">
        <f t="shared" si="425"/>
        <v>0</v>
      </c>
      <c r="AL125" s="85"/>
      <c r="AM125" s="84">
        <f t="shared" si="426"/>
        <v>0</v>
      </c>
      <c r="AN125" s="85"/>
      <c r="AO125" s="84">
        <f t="shared" si="427"/>
        <v>0</v>
      </c>
      <c r="AP125" s="85"/>
      <c r="AQ125" s="84">
        <f t="shared" si="428"/>
        <v>0</v>
      </c>
      <c r="AR125" s="85"/>
      <c r="AS125" s="84">
        <f t="shared" si="429"/>
        <v>0</v>
      </c>
      <c r="AT125" s="85"/>
      <c r="AU125" s="84">
        <f t="shared" si="430"/>
        <v>0</v>
      </c>
      <c r="AV125" s="85"/>
      <c r="AW125" s="84">
        <f t="shared" si="431"/>
        <v>0</v>
      </c>
      <c r="AX125" s="85"/>
      <c r="AY125" s="84">
        <f t="shared" si="432"/>
        <v>0</v>
      </c>
      <c r="AZ125" s="85"/>
      <c r="BA125" s="84">
        <f t="shared" si="433"/>
        <v>0</v>
      </c>
      <c r="BB125" s="85"/>
      <c r="BC125" s="84">
        <f t="shared" si="434"/>
        <v>0</v>
      </c>
      <c r="BD125" s="85"/>
      <c r="BE125" s="84">
        <f t="shared" si="435"/>
        <v>0</v>
      </c>
      <c r="BF125" s="85"/>
      <c r="BG125" s="84">
        <f t="shared" si="436"/>
        <v>0</v>
      </c>
      <c r="BH125" s="87"/>
      <c r="BI125" s="86">
        <f t="shared" si="437"/>
        <v>0</v>
      </c>
      <c r="BJ125" s="85"/>
      <c r="BK125" s="62">
        <f t="shared" si="438"/>
        <v>0</v>
      </c>
      <c r="BL125" s="1"/>
      <c r="BM125" s="3"/>
      <c r="BN125" s="3"/>
      <c r="BO125" s="3"/>
      <c r="BP125" s="1"/>
      <c r="BQ125" s="1"/>
      <c r="BR125" s="57"/>
      <c r="BS125" s="57"/>
    </row>
    <row r="126" spans="1:71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76">
        <f>SUM(BK121:BK125)</f>
        <v>16011.839200000006</v>
      </c>
      <c r="BL126" s="1"/>
      <c r="BM126" s="3"/>
      <c r="BN126" s="3"/>
      <c r="BO126" s="3"/>
      <c r="BP126" s="1"/>
      <c r="BQ126" s="1"/>
      <c r="BR126" s="1"/>
      <c r="BS126" s="1"/>
    </row>
    <row r="127" spans="1:71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3"/>
      <c r="BN127" s="3"/>
      <c r="BO127" s="3"/>
      <c r="BP127" s="1"/>
      <c r="BQ127" s="1"/>
      <c r="BR127" s="1"/>
      <c r="BS127" s="1"/>
    </row>
    <row r="128" spans="1:71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3"/>
      <c r="BN128" s="3"/>
      <c r="BO128" s="3"/>
      <c r="BP128" s="1"/>
      <c r="BQ128" s="1"/>
      <c r="BR128" s="1"/>
      <c r="BS128" s="1"/>
    </row>
    <row r="129" spans="1:71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3"/>
      <c r="BN129" s="3"/>
      <c r="BO129" s="3"/>
      <c r="BP129" s="1"/>
      <c r="BQ129" s="1"/>
      <c r="BR129" s="1"/>
      <c r="BS129" s="1"/>
    </row>
    <row r="130" spans="1:71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3"/>
      <c r="BN130" s="3"/>
      <c r="BO130" s="3"/>
      <c r="BP130" s="1"/>
      <c r="BQ130" s="1"/>
      <c r="BR130" s="1"/>
      <c r="BS130" s="1"/>
    </row>
    <row r="131" spans="1:7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3"/>
      <c r="BN131" s="3"/>
      <c r="BO131" s="3"/>
      <c r="BP131" s="1"/>
      <c r="BQ131" s="1"/>
      <c r="BR131" s="1"/>
      <c r="BS131" s="1"/>
    </row>
    <row r="132" spans="1:71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3"/>
      <c r="BN132" s="3"/>
      <c r="BO132" s="3"/>
      <c r="BP132" s="1"/>
      <c r="BQ132" s="1"/>
      <c r="BR132" s="1"/>
      <c r="BS132" s="1"/>
    </row>
    <row r="133" spans="1:71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3"/>
      <c r="BN133" s="3"/>
      <c r="BO133" s="3"/>
      <c r="BP133" s="1"/>
      <c r="BQ133" s="1"/>
      <c r="BR133" s="1"/>
      <c r="BS133" s="1"/>
    </row>
    <row r="134" spans="1:71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3"/>
      <c r="BN134" s="3"/>
      <c r="BO134" s="3"/>
      <c r="BP134" s="1"/>
      <c r="BQ134" s="1"/>
      <c r="BR134" s="1"/>
      <c r="BS134" s="1"/>
    </row>
    <row r="135" spans="1:71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3"/>
      <c r="BN135" s="3"/>
      <c r="BO135" s="3"/>
      <c r="BP135" s="1"/>
      <c r="BQ135" s="1"/>
      <c r="BR135" s="1"/>
      <c r="BS135" s="1"/>
    </row>
    <row r="136" spans="1:71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3"/>
      <c r="BN136" s="3"/>
      <c r="BO136" s="3"/>
      <c r="BP136" s="1"/>
      <c r="BQ136" s="1"/>
      <c r="BR136" s="1"/>
      <c r="BS136" s="1"/>
    </row>
    <row r="137" spans="1:71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3"/>
      <c r="BN137" s="3"/>
      <c r="BO137" s="3"/>
      <c r="BP137" s="1"/>
      <c r="BQ137" s="1"/>
      <c r="BR137" s="1"/>
      <c r="BS137" s="1"/>
    </row>
    <row r="138" spans="1:71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3"/>
      <c r="BN138" s="3"/>
      <c r="BO138" s="3"/>
      <c r="BP138" s="1"/>
      <c r="BQ138" s="1"/>
      <c r="BR138" s="1"/>
      <c r="BS138" s="1"/>
    </row>
    <row r="139" spans="1:71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3"/>
      <c r="BN139" s="3"/>
      <c r="BO139" s="3"/>
      <c r="BP139" s="1"/>
      <c r="BQ139" s="1"/>
      <c r="BR139" s="1"/>
      <c r="BS139" s="1"/>
    </row>
    <row r="140" spans="1:71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3"/>
      <c r="BN140" s="3"/>
      <c r="BO140" s="3"/>
      <c r="BP140" s="1"/>
      <c r="BQ140" s="1"/>
      <c r="BR140" s="1"/>
      <c r="BS140" s="1"/>
    </row>
    <row r="141" spans="1:7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3"/>
      <c r="BN141" s="3"/>
      <c r="BO141" s="3"/>
      <c r="BP141" s="1"/>
      <c r="BQ141" s="1"/>
      <c r="BR141" s="1"/>
      <c r="BS141" s="1"/>
    </row>
    <row r="142" spans="1:71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3"/>
      <c r="BN142" s="3"/>
      <c r="BO142" s="3"/>
      <c r="BP142" s="1"/>
      <c r="BQ142" s="1"/>
      <c r="BR142" s="1"/>
      <c r="BS142" s="1"/>
    </row>
    <row r="143" spans="1:71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3"/>
      <c r="BN143" s="3"/>
      <c r="BO143" s="3"/>
      <c r="BP143" s="1"/>
      <c r="BQ143" s="1"/>
      <c r="BR143" s="1"/>
      <c r="BS143" s="1"/>
    </row>
    <row r="144" spans="1:71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3"/>
      <c r="BN144" s="3"/>
      <c r="BO144" s="3"/>
      <c r="BP144" s="1"/>
      <c r="BQ144" s="1"/>
      <c r="BR144" s="1"/>
      <c r="BS144" s="1"/>
    </row>
    <row r="145" spans="1:71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3"/>
      <c r="BN145" s="3"/>
      <c r="BO145" s="3"/>
      <c r="BP145" s="1"/>
      <c r="BQ145" s="1"/>
      <c r="BR145" s="1"/>
      <c r="BS145" s="1"/>
    </row>
    <row r="146" spans="1:71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3"/>
      <c r="BN146" s="3"/>
      <c r="BO146" s="3"/>
      <c r="BP146" s="1"/>
      <c r="BQ146" s="1"/>
      <c r="BR146" s="1"/>
      <c r="BS146" s="1"/>
    </row>
    <row r="147" spans="1:71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3"/>
      <c r="BN147" s="3"/>
      <c r="BO147" s="3"/>
      <c r="BP147" s="1"/>
      <c r="BQ147" s="1"/>
      <c r="BR147" s="1"/>
      <c r="BS147" s="1"/>
    </row>
    <row r="148" spans="1:71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3"/>
      <c r="BN148" s="3"/>
      <c r="BO148" s="3"/>
      <c r="BP148" s="1"/>
      <c r="BQ148" s="1"/>
      <c r="BR148" s="1"/>
      <c r="BS148" s="1"/>
    </row>
    <row r="149" spans="1:71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3"/>
      <c r="BN149" s="3"/>
      <c r="BO149" s="3"/>
      <c r="BP149" s="1"/>
      <c r="BQ149" s="1"/>
      <c r="BR149" s="1"/>
      <c r="BS149" s="1"/>
    </row>
    <row r="150" spans="1:71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3"/>
      <c r="BN150" s="3"/>
      <c r="BO150" s="3"/>
      <c r="BP150" s="1"/>
      <c r="BQ150" s="1"/>
      <c r="BR150" s="1"/>
      <c r="BS150" s="1"/>
    </row>
    <row r="151" spans="1:7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3"/>
      <c r="BN151" s="3"/>
      <c r="BO151" s="3"/>
      <c r="BP151" s="1"/>
      <c r="BQ151" s="1"/>
      <c r="BR151" s="1"/>
      <c r="BS151" s="1"/>
    </row>
    <row r="152" spans="1:71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3"/>
      <c r="BN152" s="3"/>
      <c r="BO152" s="3"/>
      <c r="BP152" s="1"/>
      <c r="BQ152" s="1"/>
      <c r="BR152" s="1"/>
      <c r="BS152" s="1"/>
    </row>
    <row r="153" spans="1:71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3"/>
      <c r="BN153" s="3"/>
      <c r="BO153" s="3"/>
      <c r="BP153" s="1"/>
      <c r="BQ153" s="1"/>
      <c r="BR153" s="1"/>
      <c r="BS153" s="1"/>
    </row>
    <row r="154" spans="1:71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3"/>
      <c r="BN154" s="3"/>
      <c r="BO154" s="3"/>
      <c r="BP154" s="1"/>
      <c r="BQ154" s="1"/>
      <c r="BR154" s="1"/>
      <c r="BS154" s="1"/>
    </row>
    <row r="155" spans="1:71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3"/>
      <c r="BN155" s="3"/>
      <c r="BO155" s="3"/>
      <c r="BP155" s="1"/>
      <c r="BQ155" s="1"/>
      <c r="BR155" s="1"/>
      <c r="BS155" s="1"/>
    </row>
    <row r="156" spans="1:71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3"/>
      <c r="BN156" s="3"/>
      <c r="BO156" s="3"/>
      <c r="BP156" s="1"/>
      <c r="BQ156" s="1"/>
      <c r="BR156" s="1"/>
      <c r="BS156" s="1"/>
    </row>
    <row r="157" spans="1:71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3"/>
      <c r="BN157" s="3"/>
      <c r="BO157" s="3"/>
      <c r="BP157" s="1"/>
      <c r="BQ157" s="1"/>
      <c r="BR157" s="1"/>
      <c r="BS157" s="1"/>
    </row>
    <row r="158" spans="1:71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3"/>
      <c r="BN158" s="3"/>
      <c r="BO158" s="3"/>
      <c r="BP158" s="1"/>
      <c r="BQ158" s="1"/>
      <c r="BR158" s="1"/>
      <c r="BS158" s="1"/>
    </row>
    <row r="159" spans="1:71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3"/>
      <c r="BN159" s="3"/>
      <c r="BO159" s="3"/>
      <c r="BP159" s="1"/>
      <c r="BQ159" s="1"/>
      <c r="BR159" s="1"/>
      <c r="BS159" s="1"/>
    </row>
    <row r="160" spans="1:71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3"/>
      <c r="BN160" s="3"/>
      <c r="BO160" s="3"/>
      <c r="BP160" s="1"/>
      <c r="BQ160" s="1"/>
      <c r="BR160" s="1"/>
      <c r="BS160" s="1"/>
    </row>
    <row r="161" spans="1:7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3"/>
      <c r="BN161" s="3"/>
      <c r="BO161" s="3"/>
      <c r="BP161" s="1"/>
      <c r="BQ161" s="1"/>
      <c r="BR161" s="1"/>
      <c r="BS161" s="1"/>
    </row>
    <row r="162" spans="1:71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3"/>
      <c r="BN162" s="3"/>
      <c r="BO162" s="3"/>
      <c r="BP162" s="1"/>
      <c r="BQ162" s="1"/>
      <c r="BR162" s="1"/>
      <c r="BS162" s="1"/>
    </row>
    <row r="163" spans="1:71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3"/>
      <c r="BN163" s="3"/>
      <c r="BO163" s="3"/>
      <c r="BP163" s="1"/>
      <c r="BQ163" s="1"/>
      <c r="BR163" s="1"/>
      <c r="BS163" s="1"/>
    </row>
    <row r="164" spans="1:71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3"/>
      <c r="BN164" s="3"/>
      <c r="BO164" s="3"/>
      <c r="BP164" s="1"/>
      <c r="BQ164" s="1"/>
      <c r="BR164" s="1"/>
      <c r="BS164" s="1"/>
    </row>
    <row r="165" spans="1:71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3"/>
      <c r="BN165" s="3"/>
      <c r="BO165" s="3"/>
      <c r="BP165" s="1"/>
      <c r="BQ165" s="1"/>
      <c r="BR165" s="1"/>
      <c r="BS165" s="1"/>
    </row>
    <row r="166" spans="1:71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3"/>
      <c r="BN166" s="3"/>
      <c r="BO166" s="3"/>
      <c r="BP166" s="1"/>
      <c r="BQ166" s="1"/>
      <c r="BR166" s="1"/>
      <c r="BS166" s="1"/>
    </row>
    <row r="167" spans="1:71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3"/>
      <c r="BN167" s="3"/>
      <c r="BO167" s="3"/>
      <c r="BP167" s="1"/>
      <c r="BQ167" s="1"/>
      <c r="BR167" s="1"/>
      <c r="BS167" s="1"/>
    </row>
    <row r="168" spans="1:71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3"/>
      <c r="BN168" s="3"/>
      <c r="BO168" s="3"/>
      <c r="BP168" s="1"/>
      <c r="BQ168" s="1"/>
      <c r="BR168" s="1"/>
      <c r="BS168" s="1"/>
    </row>
    <row r="169" spans="1:71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3"/>
      <c r="BN169" s="3"/>
      <c r="BO169" s="3"/>
      <c r="BP169" s="1"/>
      <c r="BQ169" s="1"/>
      <c r="BR169" s="1"/>
      <c r="BS169" s="1"/>
    </row>
    <row r="170" spans="1:71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3"/>
      <c r="BN170" s="3"/>
      <c r="BO170" s="3"/>
      <c r="BP170" s="1"/>
      <c r="BQ170" s="1"/>
      <c r="BR170" s="1"/>
      <c r="BS170" s="1"/>
    </row>
    <row r="171" spans="1: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3"/>
      <c r="BN171" s="3"/>
      <c r="BO171" s="3"/>
      <c r="BP171" s="1"/>
      <c r="BQ171" s="1"/>
      <c r="BR171" s="1"/>
      <c r="BS171" s="1"/>
    </row>
    <row r="172" spans="1:71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3"/>
      <c r="BN172" s="3"/>
      <c r="BO172" s="3"/>
      <c r="BP172" s="1"/>
      <c r="BQ172" s="1"/>
      <c r="BR172" s="1"/>
      <c r="BS172" s="1"/>
    </row>
    <row r="173" spans="1:71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3"/>
      <c r="BN173" s="3"/>
      <c r="BO173" s="3"/>
      <c r="BP173" s="1"/>
      <c r="BQ173" s="1"/>
      <c r="BR173" s="1"/>
      <c r="BS173" s="1"/>
    </row>
    <row r="174" spans="1:71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3"/>
      <c r="BN174" s="3"/>
      <c r="BO174" s="3"/>
      <c r="BP174" s="1"/>
      <c r="BQ174" s="1"/>
      <c r="BR174" s="1"/>
      <c r="BS174" s="1"/>
    </row>
    <row r="175" spans="1:71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3"/>
      <c r="BN175" s="3"/>
      <c r="BO175" s="3"/>
      <c r="BP175" s="1"/>
      <c r="BQ175" s="1"/>
      <c r="BR175" s="1"/>
      <c r="BS175" s="1"/>
    </row>
    <row r="176" spans="1:71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3"/>
      <c r="BN176" s="3"/>
      <c r="BO176" s="3"/>
      <c r="BP176" s="1"/>
      <c r="BQ176" s="1"/>
      <c r="BR176" s="1"/>
      <c r="BS176" s="1"/>
    </row>
    <row r="177" spans="1:71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3"/>
      <c r="BN177" s="3"/>
      <c r="BO177" s="3"/>
      <c r="BP177" s="1"/>
      <c r="BQ177" s="1"/>
      <c r="BR177" s="1"/>
      <c r="BS177" s="1"/>
    </row>
    <row r="178" spans="1:71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3"/>
      <c r="BN178" s="3"/>
      <c r="BO178" s="3"/>
      <c r="BP178" s="1"/>
      <c r="BQ178" s="1"/>
      <c r="BR178" s="1"/>
      <c r="BS178" s="1"/>
    </row>
    <row r="179" spans="1:71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3"/>
      <c r="BN179" s="3"/>
      <c r="BO179" s="3"/>
      <c r="BP179" s="1"/>
      <c r="BQ179" s="1"/>
      <c r="BR179" s="1"/>
      <c r="BS179" s="1"/>
    </row>
    <row r="180" spans="1:71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3"/>
      <c r="BN180" s="3"/>
      <c r="BO180" s="3"/>
      <c r="BP180" s="1"/>
      <c r="BQ180" s="1"/>
      <c r="BR180" s="1"/>
      <c r="BS180" s="1"/>
    </row>
    <row r="181" spans="1:7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3"/>
      <c r="BN181" s="3"/>
      <c r="BO181" s="3"/>
      <c r="BP181" s="1"/>
      <c r="BQ181" s="1"/>
      <c r="BR181" s="1"/>
      <c r="BS181" s="1"/>
    </row>
    <row r="182" spans="1:71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3"/>
      <c r="BN182" s="3"/>
      <c r="BO182" s="3"/>
      <c r="BP182" s="1"/>
      <c r="BQ182" s="1"/>
      <c r="BR182" s="1"/>
      <c r="BS182" s="1"/>
    </row>
    <row r="183" spans="1:71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3"/>
      <c r="BN183" s="3"/>
      <c r="BO183" s="3"/>
      <c r="BP183" s="1"/>
      <c r="BQ183" s="1"/>
      <c r="BR183" s="1"/>
      <c r="BS183" s="1"/>
    </row>
    <row r="184" spans="1:71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3"/>
      <c r="BN184" s="3"/>
      <c r="BO184" s="3"/>
      <c r="BP184" s="1"/>
      <c r="BQ184" s="1"/>
      <c r="BR184" s="1"/>
      <c r="BS184" s="1"/>
    </row>
    <row r="185" spans="1:71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3"/>
      <c r="BN185" s="3"/>
      <c r="BO185" s="3"/>
      <c r="BP185" s="1"/>
      <c r="BQ185" s="1"/>
      <c r="BR185" s="1"/>
      <c r="BS185" s="1"/>
    </row>
    <row r="186" spans="1:71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3"/>
      <c r="BN186" s="3"/>
      <c r="BO186" s="3"/>
      <c r="BP186" s="1"/>
      <c r="BQ186" s="1"/>
      <c r="BR186" s="1"/>
      <c r="BS186" s="1"/>
    </row>
    <row r="187" spans="1:71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3"/>
      <c r="BN187" s="3"/>
      <c r="BO187" s="3"/>
      <c r="BP187" s="1"/>
      <c r="BQ187" s="1"/>
      <c r="BR187" s="1"/>
      <c r="BS187" s="1"/>
    </row>
    <row r="188" spans="1:71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3"/>
      <c r="BN188" s="3"/>
      <c r="BO188" s="3"/>
      <c r="BP188" s="1"/>
      <c r="BQ188" s="1"/>
      <c r="BR188" s="1"/>
      <c r="BS188" s="1"/>
    </row>
    <row r="189" spans="1:71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3"/>
      <c r="BN189" s="3"/>
      <c r="BO189" s="3"/>
      <c r="BP189" s="1"/>
      <c r="BQ189" s="1"/>
      <c r="BR189" s="1"/>
      <c r="BS189" s="1"/>
    </row>
    <row r="190" spans="1:71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3"/>
      <c r="BN190" s="3"/>
      <c r="BO190" s="3"/>
      <c r="BP190" s="1"/>
      <c r="BQ190" s="1"/>
      <c r="BR190" s="1"/>
      <c r="BS190" s="1"/>
    </row>
    <row r="191" spans="1:7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3"/>
      <c r="BN191" s="3"/>
      <c r="BO191" s="3"/>
      <c r="BP191" s="1"/>
      <c r="BQ191" s="1"/>
      <c r="BR191" s="1"/>
      <c r="BS191" s="1"/>
    </row>
    <row r="192" spans="1:71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3"/>
      <c r="BN192" s="3"/>
      <c r="BO192" s="3"/>
      <c r="BP192" s="1"/>
      <c r="BQ192" s="1"/>
      <c r="BR192" s="1"/>
      <c r="BS192" s="1"/>
    </row>
    <row r="193" spans="1:71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3"/>
      <c r="BN193" s="3"/>
      <c r="BO193" s="3"/>
      <c r="BP193" s="1"/>
      <c r="BQ193" s="1"/>
      <c r="BR193" s="1"/>
      <c r="BS193" s="1"/>
    </row>
    <row r="194" spans="1:71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3"/>
      <c r="BN194" s="3"/>
      <c r="BO194" s="3"/>
      <c r="BP194" s="1"/>
      <c r="BQ194" s="1"/>
      <c r="BR194" s="1"/>
      <c r="BS194" s="1"/>
    </row>
    <row r="195" spans="1:71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3"/>
      <c r="BN195" s="3"/>
      <c r="BO195" s="3"/>
      <c r="BP195" s="1"/>
      <c r="BQ195" s="1"/>
      <c r="BR195" s="1"/>
      <c r="BS195" s="1"/>
    </row>
    <row r="196" spans="1:71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3"/>
      <c r="BN196" s="3"/>
      <c r="BO196" s="3"/>
      <c r="BP196" s="1"/>
      <c r="BQ196" s="1"/>
      <c r="BR196" s="1"/>
      <c r="BS196" s="1"/>
    </row>
    <row r="197" spans="1:71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3"/>
      <c r="BN197" s="3"/>
      <c r="BO197" s="3"/>
      <c r="BP197" s="1"/>
      <c r="BQ197" s="1"/>
      <c r="BR197" s="1"/>
      <c r="BS197" s="1"/>
    </row>
    <row r="198" spans="1:71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3"/>
      <c r="BN198" s="3"/>
      <c r="BO198" s="3"/>
      <c r="BP198" s="1"/>
      <c r="BQ198" s="1"/>
      <c r="BR198" s="1"/>
      <c r="BS198" s="1"/>
    </row>
    <row r="199" spans="1:71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3"/>
      <c r="BN199" s="3"/>
      <c r="BO199" s="3"/>
      <c r="BP199" s="1"/>
      <c r="BQ199" s="1"/>
      <c r="BR199" s="1"/>
      <c r="BS199" s="1"/>
    </row>
    <row r="200" spans="1:71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3"/>
      <c r="BN200" s="3"/>
      <c r="BO200" s="3"/>
      <c r="BP200" s="1"/>
      <c r="BQ200" s="1"/>
      <c r="BR200" s="1"/>
      <c r="BS200" s="1"/>
    </row>
    <row r="201" spans="1:7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3"/>
      <c r="BN201" s="3"/>
      <c r="BO201" s="3"/>
      <c r="BP201" s="1"/>
      <c r="BQ201" s="1"/>
      <c r="BR201" s="1"/>
      <c r="BS201" s="1"/>
    </row>
    <row r="202" spans="1:71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3"/>
      <c r="BN202" s="3"/>
      <c r="BO202" s="3"/>
      <c r="BP202" s="1"/>
      <c r="BQ202" s="1"/>
      <c r="BR202" s="1"/>
      <c r="BS202" s="1"/>
    </row>
    <row r="203" spans="1:71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3"/>
      <c r="BN203" s="3"/>
      <c r="BO203" s="3"/>
      <c r="BP203" s="1"/>
      <c r="BQ203" s="1"/>
      <c r="BR203" s="1"/>
      <c r="BS203" s="1"/>
    </row>
    <row r="204" spans="1:71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3"/>
      <c r="BN204" s="3"/>
      <c r="BO204" s="3"/>
      <c r="BP204" s="1"/>
      <c r="BQ204" s="1"/>
      <c r="BR204" s="1"/>
      <c r="BS204" s="1"/>
    </row>
    <row r="205" spans="1:71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3"/>
      <c r="BN205" s="3"/>
      <c r="BO205" s="3"/>
      <c r="BP205" s="1"/>
      <c r="BQ205" s="1"/>
      <c r="BR205" s="1"/>
      <c r="BS205" s="1"/>
    </row>
    <row r="206" spans="1:71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3"/>
      <c r="BN206" s="3"/>
      <c r="BO206" s="3"/>
      <c r="BP206" s="1"/>
      <c r="BQ206" s="1"/>
      <c r="BR206" s="1"/>
      <c r="BS206" s="1"/>
    </row>
    <row r="207" spans="1:71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3"/>
      <c r="BN207" s="3"/>
      <c r="BO207" s="3"/>
      <c r="BP207" s="1"/>
      <c r="BQ207" s="1"/>
      <c r="BR207" s="1"/>
      <c r="BS207" s="1"/>
    </row>
    <row r="208" spans="1:71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3"/>
      <c r="BN208" s="3"/>
      <c r="BO208" s="3"/>
      <c r="BP208" s="1"/>
      <c r="BQ208" s="1"/>
      <c r="BR208" s="1"/>
      <c r="BS208" s="1"/>
    </row>
    <row r="209" spans="1:71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3"/>
      <c r="BN209" s="3"/>
      <c r="BO209" s="3"/>
      <c r="BP209" s="1"/>
      <c r="BQ209" s="1"/>
      <c r="BR209" s="1"/>
      <c r="BS209" s="1"/>
    </row>
    <row r="210" spans="1:71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3"/>
      <c r="BN210" s="3"/>
      <c r="BO210" s="3"/>
      <c r="BP210" s="1"/>
      <c r="BQ210" s="1"/>
      <c r="BR210" s="1"/>
      <c r="BS210" s="1"/>
    </row>
    <row r="211" spans="1:7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3"/>
      <c r="BN211" s="3"/>
      <c r="BO211" s="3"/>
      <c r="BP211" s="1"/>
      <c r="BQ211" s="1"/>
      <c r="BR211" s="1"/>
      <c r="BS211" s="1"/>
    </row>
    <row r="212" spans="1:71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3"/>
      <c r="BN212" s="3"/>
      <c r="BO212" s="3"/>
      <c r="BP212" s="1"/>
      <c r="BQ212" s="1"/>
      <c r="BR212" s="1"/>
      <c r="BS212" s="1"/>
    </row>
    <row r="213" spans="1:71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3"/>
      <c r="BN213" s="3"/>
      <c r="BO213" s="3"/>
      <c r="BP213" s="1"/>
      <c r="BQ213" s="1"/>
      <c r="BR213" s="1"/>
      <c r="BS213" s="1"/>
    </row>
    <row r="214" spans="1:71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3"/>
      <c r="BN214" s="3"/>
      <c r="BO214" s="3"/>
      <c r="BP214" s="1"/>
      <c r="BQ214" s="1"/>
      <c r="BR214" s="1"/>
      <c r="BS214" s="1"/>
    </row>
    <row r="215" spans="1:71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3"/>
      <c r="BN215" s="3"/>
      <c r="BO215" s="3"/>
      <c r="BP215" s="1"/>
      <c r="BQ215" s="1"/>
      <c r="BR215" s="1"/>
      <c r="BS215" s="1"/>
    </row>
    <row r="216" spans="1:71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3"/>
      <c r="BN216" s="3"/>
      <c r="BO216" s="3"/>
      <c r="BP216" s="1"/>
      <c r="BQ216" s="1"/>
      <c r="BR216" s="1"/>
      <c r="BS216" s="1"/>
    </row>
    <row r="217" spans="1:71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3"/>
      <c r="BN217" s="3"/>
      <c r="BO217" s="3"/>
      <c r="BP217" s="1"/>
      <c r="BQ217" s="1"/>
      <c r="BR217" s="1"/>
      <c r="BS217" s="1"/>
    </row>
    <row r="218" spans="1:71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3"/>
      <c r="BN218" s="3"/>
      <c r="BO218" s="3"/>
      <c r="BP218" s="1"/>
      <c r="BQ218" s="1"/>
      <c r="BR218" s="1"/>
      <c r="BS218" s="1"/>
    </row>
    <row r="219" spans="1:71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3"/>
      <c r="BN219" s="3"/>
      <c r="BO219" s="3"/>
      <c r="BP219" s="1"/>
      <c r="BQ219" s="1"/>
      <c r="BR219" s="1"/>
      <c r="BS219" s="1"/>
    </row>
    <row r="220" spans="1:71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3"/>
      <c r="BN220" s="3"/>
      <c r="BO220" s="3"/>
      <c r="BP220" s="1"/>
      <c r="BQ220" s="1"/>
      <c r="BR220" s="1"/>
      <c r="BS220" s="1"/>
    </row>
    <row r="221" spans="1:7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3"/>
      <c r="BN221" s="3"/>
      <c r="BO221" s="3"/>
      <c r="BP221" s="1"/>
      <c r="BQ221" s="1"/>
      <c r="BR221" s="1"/>
      <c r="BS221" s="1"/>
    </row>
    <row r="222" spans="1:71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3"/>
      <c r="BN222" s="3"/>
      <c r="BO222" s="3"/>
      <c r="BP222" s="1"/>
      <c r="BQ222" s="1"/>
      <c r="BR222" s="1"/>
      <c r="BS222" s="1"/>
    </row>
    <row r="223" spans="1:71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3"/>
      <c r="BN223" s="3"/>
      <c r="BO223" s="3"/>
      <c r="BP223" s="1"/>
      <c r="BQ223" s="1"/>
      <c r="BR223" s="1"/>
      <c r="BS223" s="1"/>
    </row>
    <row r="224" spans="1:71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3"/>
      <c r="BN224" s="3"/>
      <c r="BO224" s="3"/>
      <c r="BP224" s="1"/>
      <c r="BQ224" s="1"/>
      <c r="BR224" s="1"/>
      <c r="BS224" s="1"/>
    </row>
    <row r="225" spans="1:71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3"/>
      <c r="BN225" s="3"/>
      <c r="BO225" s="3"/>
      <c r="BP225" s="1"/>
      <c r="BQ225" s="1"/>
      <c r="BR225" s="1"/>
      <c r="BS225" s="1"/>
    </row>
    <row r="226" spans="1:71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3"/>
      <c r="BN226" s="3"/>
      <c r="BO226" s="3"/>
      <c r="BP226" s="1"/>
      <c r="BQ226" s="1"/>
      <c r="BR226" s="1"/>
      <c r="BS226" s="1"/>
    </row>
    <row r="227" spans="1:71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3"/>
      <c r="BN227" s="3"/>
      <c r="BO227" s="3"/>
      <c r="BP227" s="1"/>
      <c r="BQ227" s="1"/>
      <c r="BR227" s="1"/>
      <c r="BS227" s="1"/>
    </row>
    <row r="228" spans="1:71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3"/>
      <c r="BN228" s="3"/>
      <c r="BO228" s="3"/>
      <c r="BP228" s="1"/>
      <c r="BQ228" s="1"/>
      <c r="BR228" s="1"/>
      <c r="BS228" s="1"/>
    </row>
    <row r="229" spans="1:71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3"/>
      <c r="BN229" s="3"/>
      <c r="BO229" s="3"/>
      <c r="BP229" s="1"/>
      <c r="BQ229" s="1"/>
      <c r="BR229" s="1"/>
      <c r="BS229" s="1"/>
    </row>
    <row r="230" spans="1:71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3"/>
      <c r="BN230" s="3"/>
      <c r="BO230" s="3"/>
      <c r="BP230" s="1"/>
      <c r="BQ230" s="1"/>
      <c r="BR230" s="1"/>
      <c r="BS230" s="1"/>
    </row>
    <row r="231" spans="1:7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3"/>
      <c r="BN231" s="3"/>
      <c r="BO231" s="3"/>
      <c r="BP231" s="1"/>
      <c r="BQ231" s="1"/>
      <c r="BR231" s="1"/>
      <c r="BS231" s="1"/>
    </row>
    <row r="232" spans="1:71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3"/>
      <c r="BN232" s="3"/>
      <c r="BO232" s="3"/>
      <c r="BP232" s="1"/>
      <c r="BQ232" s="1"/>
      <c r="BR232" s="1"/>
      <c r="BS232" s="1"/>
    </row>
    <row r="233" spans="1:71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3"/>
      <c r="BN233" s="3"/>
      <c r="BO233" s="3"/>
      <c r="BP233" s="1"/>
      <c r="BQ233" s="1"/>
      <c r="BR233" s="1"/>
      <c r="BS233" s="1"/>
    </row>
    <row r="234" spans="1:71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3"/>
      <c r="BN234" s="3"/>
      <c r="BO234" s="3"/>
      <c r="BP234" s="1"/>
      <c r="BQ234" s="1"/>
      <c r="BR234" s="1"/>
      <c r="BS234" s="1"/>
    </row>
    <row r="235" spans="1:71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3"/>
      <c r="BN235" s="3"/>
      <c r="BO235" s="3"/>
      <c r="BP235" s="1"/>
      <c r="BQ235" s="1"/>
      <c r="BR235" s="1"/>
      <c r="BS235" s="1"/>
    </row>
    <row r="236" spans="1:71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3"/>
      <c r="BN236" s="3"/>
      <c r="BO236" s="3"/>
      <c r="BP236" s="1"/>
      <c r="BQ236" s="1"/>
      <c r="BR236" s="1"/>
      <c r="BS236" s="1"/>
    </row>
    <row r="237" spans="1:71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3"/>
      <c r="BN237" s="3"/>
      <c r="BO237" s="3"/>
      <c r="BP237" s="1"/>
      <c r="BQ237" s="1"/>
      <c r="BR237" s="1"/>
      <c r="BS237" s="1"/>
    </row>
    <row r="238" spans="1:71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3"/>
      <c r="BN238" s="3"/>
      <c r="BO238" s="3"/>
      <c r="BP238" s="1"/>
      <c r="BQ238" s="1"/>
      <c r="BR238" s="1"/>
      <c r="BS238" s="1"/>
    </row>
    <row r="239" spans="1:71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3"/>
      <c r="BN239" s="3"/>
      <c r="BO239" s="3"/>
      <c r="BP239" s="1"/>
      <c r="BQ239" s="1"/>
      <c r="BR239" s="1"/>
      <c r="BS239" s="1"/>
    </row>
    <row r="240" spans="1:71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3"/>
      <c r="BN240" s="3"/>
      <c r="BO240" s="3"/>
      <c r="BP240" s="1"/>
      <c r="BQ240" s="1"/>
      <c r="BR240" s="1"/>
      <c r="BS240" s="1"/>
    </row>
    <row r="241" spans="1:7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3"/>
      <c r="BN241" s="3"/>
      <c r="BO241" s="3"/>
      <c r="BP241" s="1"/>
      <c r="BQ241" s="1"/>
      <c r="BR241" s="1"/>
      <c r="BS241" s="1"/>
    </row>
    <row r="242" spans="1:71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3"/>
      <c r="BN242" s="3"/>
      <c r="BO242" s="3"/>
      <c r="BP242" s="1"/>
      <c r="BQ242" s="1"/>
      <c r="BR242" s="1"/>
      <c r="BS242" s="1"/>
    </row>
    <row r="243" spans="1:71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3"/>
      <c r="BN243" s="3"/>
      <c r="BO243" s="3"/>
      <c r="BP243" s="1"/>
      <c r="BQ243" s="1"/>
      <c r="BR243" s="1"/>
      <c r="BS243" s="1"/>
    </row>
    <row r="244" spans="1:71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3"/>
      <c r="BN244" s="3"/>
      <c r="BO244" s="3"/>
      <c r="BP244" s="1"/>
      <c r="BQ244" s="1"/>
      <c r="BR244" s="1"/>
      <c r="BS244" s="1"/>
    </row>
    <row r="245" spans="1:71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3"/>
      <c r="BN245" s="3"/>
      <c r="BO245" s="3"/>
      <c r="BP245" s="1"/>
      <c r="BQ245" s="1"/>
      <c r="BR245" s="1"/>
      <c r="BS245" s="1"/>
    </row>
    <row r="246" spans="1:71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3"/>
      <c r="BN246" s="3"/>
      <c r="BO246" s="3"/>
      <c r="BP246" s="1"/>
      <c r="BQ246" s="1"/>
      <c r="BR246" s="1"/>
      <c r="BS246" s="1"/>
    </row>
    <row r="247" spans="1:71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3"/>
      <c r="BN247" s="3"/>
      <c r="BO247" s="3"/>
      <c r="BP247" s="1"/>
      <c r="BQ247" s="1"/>
      <c r="BR247" s="1"/>
      <c r="BS247" s="1"/>
    </row>
    <row r="248" spans="1:71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3"/>
      <c r="BN248" s="3"/>
      <c r="BO248" s="3"/>
      <c r="BP248" s="1"/>
      <c r="BQ248" s="1"/>
      <c r="BR248" s="1"/>
      <c r="BS248" s="1"/>
    </row>
    <row r="249" spans="1:71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3"/>
      <c r="BN249" s="3"/>
      <c r="BO249" s="3"/>
      <c r="BP249" s="1"/>
      <c r="BQ249" s="1"/>
      <c r="BR249" s="1"/>
      <c r="BS249" s="1"/>
    </row>
    <row r="250" spans="1:71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3"/>
      <c r="BN250" s="3"/>
      <c r="BO250" s="3"/>
      <c r="BP250" s="1"/>
      <c r="BQ250" s="1"/>
      <c r="BR250" s="1"/>
      <c r="BS250" s="1"/>
    </row>
    <row r="251" spans="1:7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3"/>
      <c r="BN251" s="3"/>
      <c r="BO251" s="3"/>
      <c r="BP251" s="1"/>
      <c r="BQ251" s="1"/>
      <c r="BR251" s="1"/>
      <c r="BS251" s="1"/>
    </row>
    <row r="252" spans="1:71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3"/>
      <c r="BN252" s="3"/>
      <c r="BO252" s="3"/>
      <c r="BP252" s="1"/>
      <c r="BQ252" s="1"/>
      <c r="BR252" s="1"/>
      <c r="BS252" s="1"/>
    </row>
    <row r="253" spans="1:71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3"/>
      <c r="BN253" s="3"/>
      <c r="BO253" s="3"/>
      <c r="BP253" s="1"/>
      <c r="BQ253" s="1"/>
      <c r="BR253" s="1"/>
      <c r="BS253" s="1"/>
    </row>
    <row r="254" spans="1:71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3"/>
      <c r="BN254" s="3"/>
      <c r="BO254" s="3"/>
      <c r="BP254" s="1"/>
      <c r="BQ254" s="1"/>
      <c r="BR254" s="1"/>
      <c r="BS254" s="1"/>
    </row>
    <row r="255" spans="1:71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3"/>
      <c r="BN255" s="3"/>
      <c r="BO255" s="3"/>
      <c r="BP255" s="1"/>
      <c r="BQ255" s="1"/>
      <c r="BR255" s="1"/>
      <c r="BS255" s="1"/>
    </row>
    <row r="256" spans="1:71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3"/>
      <c r="BN256" s="3"/>
      <c r="BO256" s="3"/>
      <c r="BP256" s="1"/>
      <c r="BQ256" s="1"/>
      <c r="BR256" s="1"/>
      <c r="BS256" s="1"/>
    </row>
    <row r="257" spans="1:71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3"/>
      <c r="BN257" s="3"/>
      <c r="BO257" s="3"/>
      <c r="BP257" s="1"/>
      <c r="BQ257" s="1"/>
      <c r="BR257" s="1"/>
      <c r="BS257" s="1"/>
    </row>
    <row r="258" spans="1:71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3"/>
      <c r="BN258" s="3"/>
      <c r="BO258" s="3"/>
      <c r="BP258" s="1"/>
      <c r="BQ258" s="1"/>
      <c r="BR258" s="1"/>
      <c r="BS258" s="1"/>
    </row>
    <row r="259" spans="1:71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3"/>
      <c r="BN259" s="3"/>
      <c r="BO259" s="3"/>
      <c r="BP259" s="1"/>
      <c r="BQ259" s="1"/>
      <c r="BR259" s="1"/>
      <c r="BS259" s="1"/>
    </row>
    <row r="260" spans="1:71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3"/>
      <c r="BN260" s="3"/>
      <c r="BO260" s="3"/>
      <c r="BP260" s="1"/>
      <c r="BQ260" s="1"/>
      <c r="BR260" s="1"/>
      <c r="BS260" s="1"/>
    </row>
    <row r="261" spans="1:7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3"/>
      <c r="BN261" s="3"/>
      <c r="BO261" s="3"/>
      <c r="BP261" s="1"/>
      <c r="BQ261" s="1"/>
      <c r="BR261" s="1"/>
      <c r="BS261" s="1"/>
    </row>
    <row r="262" spans="1:71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3"/>
      <c r="BN262" s="3"/>
      <c r="BO262" s="3"/>
      <c r="BP262" s="1"/>
      <c r="BQ262" s="1"/>
      <c r="BR262" s="1"/>
      <c r="BS262" s="1"/>
    </row>
    <row r="263" spans="1:71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3"/>
      <c r="BN263" s="3"/>
      <c r="BO263" s="3"/>
      <c r="BP263" s="1"/>
      <c r="BQ263" s="1"/>
      <c r="BR263" s="1"/>
      <c r="BS263" s="1"/>
    </row>
    <row r="264" spans="1:71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3"/>
      <c r="BN264" s="3"/>
      <c r="BO264" s="3"/>
      <c r="BP264" s="1"/>
      <c r="BQ264" s="1"/>
      <c r="BR264" s="1"/>
      <c r="BS264" s="1"/>
    </row>
    <row r="265" spans="1:71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3"/>
      <c r="BN265" s="3"/>
      <c r="BO265" s="3"/>
      <c r="BP265" s="1"/>
      <c r="BQ265" s="1"/>
      <c r="BR265" s="1"/>
      <c r="BS265" s="1"/>
    </row>
    <row r="266" spans="1:71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3"/>
      <c r="BN266" s="3"/>
      <c r="BO266" s="3"/>
      <c r="BP266" s="1"/>
      <c r="BQ266" s="1"/>
      <c r="BR266" s="1"/>
      <c r="BS266" s="1"/>
    </row>
    <row r="267" spans="1:71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3"/>
      <c r="BN267" s="3"/>
      <c r="BO267" s="3"/>
      <c r="BP267" s="1"/>
      <c r="BQ267" s="1"/>
      <c r="BR267" s="1"/>
      <c r="BS267" s="1"/>
    </row>
    <row r="268" spans="1:71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3"/>
      <c r="BN268" s="3"/>
      <c r="BO268" s="3"/>
      <c r="BP268" s="1"/>
      <c r="BQ268" s="1"/>
      <c r="BR268" s="1"/>
      <c r="BS268" s="1"/>
    </row>
    <row r="269" spans="1:71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3"/>
      <c r="BN269" s="3"/>
      <c r="BO269" s="3"/>
      <c r="BP269" s="1"/>
      <c r="BQ269" s="1"/>
      <c r="BR269" s="1"/>
      <c r="BS269" s="1"/>
    </row>
    <row r="270" spans="1:71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3"/>
      <c r="BN270" s="3"/>
      <c r="BO270" s="3"/>
      <c r="BP270" s="1"/>
      <c r="BQ270" s="1"/>
      <c r="BR270" s="1"/>
      <c r="BS270" s="1"/>
    </row>
    <row r="271" spans="1: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3"/>
      <c r="BN271" s="3"/>
      <c r="BO271" s="3"/>
      <c r="BP271" s="1"/>
      <c r="BQ271" s="1"/>
      <c r="BR271" s="1"/>
      <c r="BS271" s="1"/>
    </row>
    <row r="272" spans="1:71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3"/>
      <c r="BN272" s="3"/>
      <c r="BO272" s="3"/>
      <c r="BP272" s="1"/>
      <c r="BQ272" s="1"/>
      <c r="BR272" s="1"/>
      <c r="BS272" s="1"/>
    </row>
    <row r="273" spans="1:71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3"/>
      <c r="BN273" s="3"/>
      <c r="BO273" s="3"/>
      <c r="BP273" s="1"/>
      <c r="BQ273" s="1"/>
      <c r="BR273" s="1"/>
      <c r="BS273" s="1"/>
    </row>
    <row r="274" spans="1:71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3"/>
      <c r="BN274" s="3"/>
      <c r="BO274" s="3"/>
      <c r="BP274" s="1"/>
      <c r="BQ274" s="1"/>
      <c r="BR274" s="1"/>
      <c r="BS274" s="1"/>
    </row>
    <row r="275" spans="1:71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3"/>
      <c r="BN275" s="3"/>
      <c r="BO275" s="3"/>
      <c r="BP275" s="1"/>
      <c r="BQ275" s="1"/>
      <c r="BR275" s="1"/>
      <c r="BS275" s="1"/>
    </row>
    <row r="276" spans="1:71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3"/>
      <c r="BN276" s="3"/>
      <c r="BO276" s="3"/>
      <c r="BP276" s="1"/>
      <c r="BQ276" s="1"/>
      <c r="BR276" s="1"/>
      <c r="BS276" s="1"/>
    </row>
    <row r="277" spans="1:71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3"/>
      <c r="BN277" s="3"/>
      <c r="BO277" s="3"/>
      <c r="BP277" s="1"/>
      <c r="BQ277" s="1"/>
      <c r="BR277" s="1"/>
      <c r="BS277" s="1"/>
    </row>
    <row r="278" spans="1:71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3"/>
      <c r="BN278" s="3"/>
      <c r="BO278" s="3"/>
      <c r="BP278" s="1"/>
      <c r="BQ278" s="1"/>
      <c r="BR278" s="1"/>
      <c r="BS278" s="1"/>
    </row>
    <row r="279" spans="1:71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3"/>
      <c r="BN279" s="3"/>
      <c r="BO279" s="3"/>
      <c r="BP279" s="1"/>
      <c r="BQ279" s="1"/>
      <c r="BR279" s="1"/>
      <c r="BS279" s="1"/>
    </row>
    <row r="280" spans="1:71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3"/>
      <c r="BN280" s="3"/>
      <c r="BO280" s="3"/>
      <c r="BP280" s="1"/>
      <c r="BQ280" s="1"/>
      <c r="BR280" s="1"/>
      <c r="BS280" s="1"/>
    </row>
    <row r="281" spans="1:7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3"/>
      <c r="BN281" s="3"/>
      <c r="BO281" s="3"/>
      <c r="BP281" s="1"/>
      <c r="BQ281" s="1"/>
      <c r="BR281" s="1"/>
      <c r="BS281" s="1"/>
    </row>
    <row r="282" spans="1:71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3"/>
      <c r="BN282" s="3"/>
      <c r="BO282" s="3"/>
      <c r="BP282" s="1"/>
      <c r="BQ282" s="1"/>
      <c r="BR282" s="1"/>
      <c r="BS282" s="1"/>
    </row>
    <row r="283" spans="1:71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3"/>
      <c r="BN283" s="3"/>
      <c r="BO283" s="3"/>
      <c r="BP283" s="1"/>
      <c r="BQ283" s="1"/>
      <c r="BR283" s="1"/>
      <c r="BS283" s="1"/>
    </row>
    <row r="284" spans="1:71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3"/>
      <c r="BN284" s="3"/>
      <c r="BO284" s="3"/>
      <c r="BP284" s="1"/>
      <c r="BQ284" s="1"/>
      <c r="BR284" s="1"/>
      <c r="BS284" s="1"/>
    </row>
    <row r="285" spans="1:71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3"/>
      <c r="BN285" s="3"/>
      <c r="BO285" s="3"/>
      <c r="BP285" s="1"/>
      <c r="BQ285" s="1"/>
      <c r="BR285" s="1"/>
      <c r="BS285" s="1"/>
    </row>
    <row r="286" spans="1:71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3"/>
      <c r="BN286" s="3"/>
      <c r="BO286" s="3"/>
      <c r="BP286" s="1"/>
      <c r="BQ286" s="1"/>
      <c r="BR286" s="1"/>
      <c r="BS286" s="1"/>
    </row>
    <row r="287" spans="1:71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3"/>
      <c r="BN287" s="3"/>
      <c r="BO287" s="3"/>
      <c r="BP287" s="1"/>
      <c r="BQ287" s="1"/>
      <c r="BR287" s="1"/>
      <c r="BS287" s="1"/>
    </row>
    <row r="288" spans="1:71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3"/>
      <c r="BN288" s="3"/>
      <c r="BO288" s="3"/>
      <c r="BP288" s="1"/>
      <c r="BQ288" s="1"/>
      <c r="BR288" s="1"/>
      <c r="BS288" s="1"/>
    </row>
    <row r="289" spans="1:71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3"/>
      <c r="BN289" s="3"/>
      <c r="BO289" s="3"/>
      <c r="BP289" s="1"/>
      <c r="BQ289" s="1"/>
      <c r="BR289" s="1"/>
      <c r="BS289" s="1"/>
    </row>
    <row r="290" spans="1:71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3"/>
      <c r="BN290" s="3"/>
      <c r="BO290" s="3"/>
      <c r="BP290" s="1"/>
      <c r="BQ290" s="1"/>
      <c r="BR290" s="1"/>
      <c r="BS290" s="1"/>
    </row>
    <row r="291" spans="1:7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3"/>
      <c r="BN291" s="3"/>
      <c r="BO291" s="3"/>
      <c r="BP291" s="1"/>
      <c r="BQ291" s="1"/>
      <c r="BR291" s="1"/>
      <c r="BS291" s="1"/>
    </row>
    <row r="292" spans="1:71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3"/>
      <c r="BN292" s="3"/>
      <c r="BO292" s="3"/>
      <c r="BP292" s="1"/>
      <c r="BQ292" s="1"/>
      <c r="BR292" s="1"/>
      <c r="BS292" s="1"/>
    </row>
    <row r="293" spans="1:71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3"/>
      <c r="BN293" s="3"/>
      <c r="BO293" s="3"/>
      <c r="BP293" s="1"/>
      <c r="BQ293" s="1"/>
      <c r="BR293" s="1"/>
      <c r="BS293" s="1"/>
    </row>
    <row r="294" spans="1:71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3"/>
      <c r="BN294" s="3"/>
      <c r="BO294" s="3"/>
      <c r="BP294" s="1"/>
      <c r="BQ294" s="1"/>
      <c r="BR294" s="1"/>
      <c r="BS294" s="1"/>
    </row>
    <row r="295" spans="1:71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3"/>
      <c r="BN295" s="3"/>
      <c r="BO295" s="3"/>
      <c r="BP295" s="1"/>
      <c r="BQ295" s="1"/>
      <c r="BR295" s="1"/>
      <c r="BS295" s="1"/>
    </row>
    <row r="296" spans="1:71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3"/>
      <c r="BN296" s="3"/>
      <c r="BO296" s="3"/>
      <c r="BP296" s="1"/>
      <c r="BQ296" s="1"/>
      <c r="BR296" s="1"/>
      <c r="BS296" s="1"/>
    </row>
    <row r="297" spans="1:71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3"/>
      <c r="BN297" s="3"/>
      <c r="BO297" s="3"/>
      <c r="BP297" s="1"/>
      <c r="BQ297" s="1"/>
      <c r="BR297" s="1"/>
      <c r="BS297" s="1"/>
    </row>
    <row r="298" spans="1:71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3"/>
      <c r="BN298" s="3"/>
      <c r="BO298" s="3"/>
      <c r="BP298" s="1"/>
      <c r="BQ298" s="1"/>
      <c r="BR298" s="1"/>
      <c r="BS298" s="1"/>
    </row>
    <row r="299" spans="1:71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3"/>
      <c r="BN299" s="3"/>
      <c r="BO299" s="3"/>
      <c r="BP299" s="1"/>
      <c r="BQ299" s="1"/>
      <c r="BR299" s="1"/>
      <c r="BS299" s="1"/>
    </row>
    <row r="300" spans="1:71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3"/>
      <c r="BN300" s="3"/>
      <c r="BO300" s="3"/>
      <c r="BP300" s="1"/>
      <c r="BQ300" s="1"/>
      <c r="BR300" s="1"/>
      <c r="BS300" s="1"/>
    </row>
    <row r="301" spans="1:7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3"/>
      <c r="BN301" s="3"/>
      <c r="BO301" s="3"/>
      <c r="BP301" s="1"/>
      <c r="BQ301" s="1"/>
      <c r="BR301" s="1"/>
      <c r="BS301" s="1"/>
    </row>
    <row r="302" spans="1:71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3"/>
      <c r="BN302" s="3"/>
      <c r="BO302" s="3"/>
      <c r="BP302" s="1"/>
      <c r="BQ302" s="1"/>
      <c r="BR302" s="1"/>
      <c r="BS302" s="1"/>
    </row>
    <row r="303" spans="1:71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3"/>
      <c r="BN303" s="3"/>
      <c r="BO303" s="3"/>
      <c r="BP303" s="1"/>
      <c r="BQ303" s="1"/>
      <c r="BR303" s="1"/>
      <c r="BS303" s="1"/>
    </row>
    <row r="304" spans="1:71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3"/>
      <c r="BN304" s="3"/>
      <c r="BO304" s="3"/>
      <c r="BP304" s="1"/>
      <c r="BQ304" s="1"/>
      <c r="BR304" s="1"/>
      <c r="BS304" s="1"/>
    </row>
    <row r="305" spans="1:71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3"/>
      <c r="BN305" s="3"/>
      <c r="BO305" s="3"/>
      <c r="BP305" s="1"/>
      <c r="BQ305" s="1"/>
      <c r="BR305" s="1"/>
      <c r="BS305" s="1"/>
    </row>
    <row r="306" spans="1:71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3"/>
      <c r="BN306" s="3"/>
      <c r="BO306" s="3"/>
      <c r="BP306" s="1"/>
      <c r="BQ306" s="1"/>
      <c r="BR306" s="1"/>
      <c r="BS306" s="1"/>
    </row>
    <row r="307" spans="1:71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3"/>
      <c r="BN307" s="3"/>
      <c r="BO307" s="3"/>
      <c r="BP307" s="1"/>
      <c r="BQ307" s="1"/>
      <c r="BR307" s="1"/>
      <c r="BS307" s="1"/>
    </row>
    <row r="308" spans="1:71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3"/>
      <c r="BN308" s="3"/>
      <c r="BO308" s="3"/>
      <c r="BP308" s="1"/>
      <c r="BQ308" s="1"/>
      <c r="BR308" s="1"/>
      <c r="BS308" s="1"/>
    </row>
    <row r="309" spans="1:71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3"/>
      <c r="BN309" s="3"/>
      <c r="BO309" s="3"/>
      <c r="BP309" s="1"/>
      <c r="BQ309" s="1"/>
      <c r="BR309" s="1"/>
      <c r="BS309" s="1"/>
    </row>
    <row r="310" spans="1:71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3"/>
      <c r="BN310" s="3"/>
      <c r="BO310" s="3"/>
      <c r="BP310" s="1"/>
      <c r="BQ310" s="1"/>
      <c r="BR310" s="1"/>
      <c r="BS310" s="1"/>
    </row>
    <row r="311" spans="1:7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3"/>
      <c r="BN311" s="3"/>
      <c r="BO311" s="3"/>
      <c r="BP311" s="1"/>
      <c r="BQ311" s="1"/>
      <c r="BR311" s="1"/>
      <c r="BS311" s="1"/>
    </row>
    <row r="312" spans="1:71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3"/>
      <c r="BN312" s="3"/>
      <c r="BO312" s="3"/>
      <c r="BP312" s="1"/>
      <c r="BQ312" s="1"/>
      <c r="BR312" s="1"/>
      <c r="BS312" s="1"/>
    </row>
    <row r="313" spans="1:71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3"/>
      <c r="BN313" s="3"/>
      <c r="BO313" s="3"/>
      <c r="BP313" s="1"/>
      <c r="BQ313" s="1"/>
      <c r="BR313" s="1"/>
      <c r="BS313" s="1"/>
    </row>
    <row r="314" spans="1:71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3"/>
      <c r="BN314" s="3"/>
      <c r="BO314" s="3"/>
      <c r="BP314" s="1"/>
      <c r="BQ314" s="1"/>
      <c r="BR314" s="1"/>
      <c r="BS314" s="1"/>
    </row>
    <row r="315" spans="1:71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3"/>
      <c r="BN315" s="3"/>
      <c r="BO315" s="3"/>
      <c r="BP315" s="1"/>
      <c r="BQ315" s="1"/>
      <c r="BR315" s="1"/>
      <c r="BS315" s="1"/>
    </row>
    <row r="316" spans="1:71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3"/>
      <c r="BN316" s="3"/>
      <c r="BO316" s="3"/>
      <c r="BP316" s="1"/>
      <c r="BQ316" s="1"/>
      <c r="BR316" s="1"/>
      <c r="BS316" s="1"/>
    </row>
    <row r="317" spans="1:71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3"/>
      <c r="BN317" s="3"/>
      <c r="BO317" s="3"/>
      <c r="BP317" s="1"/>
      <c r="BQ317" s="1"/>
      <c r="BR317" s="1"/>
      <c r="BS317" s="1"/>
    </row>
    <row r="318" spans="1:71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3"/>
      <c r="BN318" s="3"/>
      <c r="BO318" s="3"/>
      <c r="BP318" s="1"/>
      <c r="BQ318" s="1"/>
      <c r="BR318" s="1"/>
      <c r="BS318" s="1"/>
    </row>
    <row r="319" spans="1:71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3"/>
      <c r="BN319" s="3"/>
      <c r="BO319" s="3"/>
      <c r="BP319" s="1"/>
      <c r="BQ319" s="1"/>
      <c r="BR319" s="1"/>
      <c r="BS319" s="1"/>
    </row>
    <row r="320" spans="1:71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3"/>
      <c r="BN320" s="3"/>
      <c r="BO320" s="3"/>
      <c r="BP320" s="1"/>
      <c r="BQ320" s="1"/>
      <c r="BR320" s="1"/>
      <c r="BS320" s="1"/>
    </row>
    <row r="321" spans="1:7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3"/>
      <c r="BN321" s="3"/>
      <c r="BO321" s="3"/>
      <c r="BP321" s="1"/>
      <c r="BQ321" s="1"/>
      <c r="BR321" s="1"/>
      <c r="BS321" s="1"/>
    </row>
    <row r="322" spans="1:71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3"/>
      <c r="BN322" s="3"/>
      <c r="BO322" s="3"/>
      <c r="BP322" s="1"/>
      <c r="BQ322" s="1"/>
      <c r="BR322" s="1"/>
      <c r="BS322" s="1"/>
    </row>
    <row r="323" spans="1:71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3"/>
      <c r="BN323" s="3"/>
      <c r="BO323" s="3"/>
      <c r="BP323" s="1"/>
      <c r="BQ323" s="1"/>
      <c r="BR323" s="1"/>
      <c r="BS323" s="1"/>
    </row>
    <row r="324" spans="1:71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3"/>
      <c r="BN324" s="3"/>
      <c r="BO324" s="3"/>
      <c r="BP324" s="1"/>
      <c r="BQ324" s="1"/>
      <c r="BR324" s="1"/>
      <c r="BS324" s="1"/>
    </row>
    <row r="325" spans="1:71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3"/>
      <c r="BN325" s="3"/>
      <c r="BO325" s="3"/>
      <c r="BP325" s="1"/>
      <c r="BQ325" s="1"/>
      <c r="BR325" s="1"/>
      <c r="BS325" s="1"/>
    </row>
    <row r="326" spans="1:71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3"/>
      <c r="BN326" s="3"/>
      <c r="BO326" s="3"/>
      <c r="BP326" s="1"/>
      <c r="BQ326" s="1"/>
      <c r="BR326" s="1"/>
      <c r="BS326" s="1"/>
    </row>
    <row r="327" spans="1:71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3"/>
      <c r="BN327" s="3"/>
      <c r="BO327" s="3"/>
      <c r="BP327" s="1"/>
      <c r="BQ327" s="1"/>
      <c r="BR327" s="1"/>
      <c r="BS327" s="1"/>
    </row>
    <row r="328" spans="1:71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3"/>
      <c r="BN328" s="3"/>
      <c r="BO328" s="3"/>
      <c r="BP328" s="1"/>
      <c r="BQ328" s="1"/>
      <c r="BR328" s="1"/>
      <c r="BS328" s="1"/>
    </row>
    <row r="329" spans="1:71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3"/>
      <c r="BN329" s="3"/>
      <c r="BO329" s="3"/>
      <c r="BP329" s="1"/>
      <c r="BQ329" s="1"/>
      <c r="BR329" s="1"/>
      <c r="BS329" s="1"/>
    </row>
    <row r="330" spans="1:71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3"/>
      <c r="BN330" s="3"/>
      <c r="BO330" s="3"/>
      <c r="BP330" s="1"/>
      <c r="BQ330" s="1"/>
      <c r="BR330" s="1"/>
      <c r="BS330" s="1"/>
    </row>
    <row r="331" spans="1:7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3"/>
      <c r="BN331" s="3"/>
      <c r="BO331" s="3"/>
      <c r="BP331" s="1"/>
      <c r="BQ331" s="1"/>
      <c r="BR331" s="1"/>
      <c r="BS331" s="1"/>
    </row>
    <row r="332" spans="1:71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3"/>
      <c r="BN332" s="3"/>
      <c r="BO332" s="3"/>
      <c r="BP332" s="1"/>
      <c r="BQ332" s="1"/>
      <c r="BR332" s="1"/>
      <c r="BS332" s="1"/>
    </row>
    <row r="333" spans="1:71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3"/>
      <c r="BN333" s="3"/>
      <c r="BO333" s="3"/>
      <c r="BP333" s="1"/>
      <c r="BQ333" s="1"/>
      <c r="BR333" s="1"/>
      <c r="BS333" s="1"/>
    </row>
    <row r="334" spans="1:71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3"/>
      <c r="BN334" s="3"/>
      <c r="BO334" s="3"/>
      <c r="BP334" s="1"/>
      <c r="BQ334" s="1"/>
      <c r="BR334" s="1"/>
      <c r="BS334" s="1"/>
    </row>
    <row r="335" spans="1:71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3"/>
      <c r="BN335" s="3"/>
      <c r="BO335" s="3"/>
      <c r="BP335" s="1"/>
      <c r="BQ335" s="1"/>
      <c r="BR335" s="1"/>
      <c r="BS335" s="1"/>
    </row>
    <row r="336" spans="1:71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3"/>
      <c r="BN336" s="3"/>
      <c r="BO336" s="3"/>
      <c r="BP336" s="1"/>
      <c r="BQ336" s="1"/>
      <c r="BR336" s="1"/>
      <c r="BS336" s="1"/>
    </row>
    <row r="337" spans="1:71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3"/>
      <c r="BN337" s="3"/>
      <c r="BO337" s="3"/>
      <c r="BP337" s="1"/>
      <c r="BQ337" s="1"/>
      <c r="BR337" s="1"/>
      <c r="BS337" s="1"/>
    </row>
    <row r="338" spans="1:71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3"/>
      <c r="BN338" s="3"/>
      <c r="BO338" s="3"/>
      <c r="BP338" s="1"/>
      <c r="BQ338" s="1"/>
      <c r="BR338" s="1"/>
      <c r="BS338" s="1"/>
    </row>
    <row r="339" spans="1:71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3"/>
      <c r="BN339" s="3"/>
      <c r="BO339" s="3"/>
      <c r="BP339" s="1"/>
      <c r="BQ339" s="1"/>
      <c r="BR339" s="1"/>
      <c r="BS339" s="1"/>
    </row>
    <row r="340" spans="1:71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3"/>
      <c r="BN340" s="3"/>
      <c r="BO340" s="3"/>
      <c r="BP340" s="1"/>
      <c r="BQ340" s="1"/>
      <c r="BR340" s="1"/>
      <c r="BS340" s="1"/>
    </row>
    <row r="341" spans="1:7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3"/>
      <c r="BN341" s="3"/>
      <c r="BO341" s="3"/>
      <c r="BP341" s="1"/>
      <c r="BQ341" s="1"/>
      <c r="BR341" s="1"/>
      <c r="BS341" s="1"/>
    </row>
    <row r="342" spans="1:71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3"/>
      <c r="BN342" s="3"/>
      <c r="BO342" s="3"/>
      <c r="BP342" s="1"/>
      <c r="BQ342" s="1"/>
      <c r="BR342" s="1"/>
      <c r="BS342" s="1"/>
    </row>
    <row r="343" spans="1:71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3"/>
      <c r="BN343" s="3"/>
      <c r="BO343" s="3"/>
      <c r="BP343" s="1"/>
      <c r="BQ343" s="1"/>
      <c r="BR343" s="1"/>
      <c r="BS343" s="1"/>
    </row>
    <row r="344" spans="1:71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3"/>
      <c r="BN344" s="3"/>
      <c r="BO344" s="3"/>
      <c r="BP344" s="1"/>
      <c r="BQ344" s="1"/>
      <c r="BR344" s="1"/>
      <c r="BS344" s="1"/>
    </row>
    <row r="345" spans="1:71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3"/>
      <c r="BN345" s="3"/>
      <c r="BO345" s="3"/>
      <c r="BP345" s="1"/>
      <c r="BQ345" s="1"/>
      <c r="BR345" s="1"/>
      <c r="BS345" s="1"/>
    </row>
    <row r="346" spans="1:71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3"/>
      <c r="BN346" s="3"/>
      <c r="BO346" s="3"/>
      <c r="BP346" s="1"/>
      <c r="BQ346" s="1"/>
      <c r="BR346" s="1"/>
      <c r="BS346" s="1"/>
    </row>
    <row r="347" spans="1:71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3"/>
      <c r="BN347" s="3"/>
      <c r="BO347" s="3"/>
      <c r="BP347" s="1"/>
      <c r="BQ347" s="1"/>
      <c r="BR347" s="1"/>
      <c r="BS347" s="1"/>
    </row>
    <row r="348" spans="1:71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3"/>
      <c r="BN348" s="3"/>
      <c r="BO348" s="3"/>
      <c r="BP348" s="1"/>
      <c r="BQ348" s="1"/>
      <c r="BR348" s="1"/>
      <c r="BS348" s="1"/>
    </row>
    <row r="349" spans="1:71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3"/>
      <c r="BN349" s="3"/>
      <c r="BO349" s="3"/>
      <c r="BP349" s="1"/>
      <c r="BQ349" s="1"/>
      <c r="BR349" s="1"/>
      <c r="BS349" s="1"/>
    </row>
    <row r="350" spans="1:71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3"/>
      <c r="BN350" s="3"/>
      <c r="BO350" s="3"/>
      <c r="BP350" s="1"/>
      <c r="BQ350" s="1"/>
      <c r="BR350" s="1"/>
      <c r="BS350" s="1"/>
    </row>
    <row r="351" spans="1:7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3"/>
      <c r="BN351" s="3"/>
      <c r="BO351" s="3"/>
      <c r="BP351" s="1"/>
      <c r="BQ351" s="1"/>
      <c r="BR351" s="1"/>
      <c r="BS351" s="1"/>
    </row>
    <row r="352" spans="1:71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3"/>
      <c r="BN352" s="3"/>
      <c r="BO352" s="3"/>
      <c r="BP352" s="1"/>
      <c r="BQ352" s="1"/>
      <c r="BR352" s="1"/>
      <c r="BS352" s="1"/>
    </row>
    <row r="353" spans="1:71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3"/>
      <c r="BN353" s="3"/>
      <c r="BO353" s="3"/>
      <c r="BP353" s="1"/>
      <c r="BQ353" s="1"/>
      <c r="BR353" s="1"/>
      <c r="BS353" s="1"/>
    </row>
    <row r="354" spans="1:71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3"/>
      <c r="BN354" s="3"/>
      <c r="BO354" s="3"/>
      <c r="BP354" s="1"/>
      <c r="BQ354" s="1"/>
      <c r="BR354" s="1"/>
      <c r="BS354" s="1"/>
    </row>
    <row r="355" spans="1:71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3"/>
      <c r="BN355" s="3"/>
      <c r="BO355" s="3"/>
      <c r="BP355" s="1"/>
      <c r="BQ355" s="1"/>
      <c r="BR355" s="1"/>
      <c r="BS355" s="1"/>
    </row>
    <row r="356" spans="1:71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3"/>
      <c r="BN356" s="3"/>
      <c r="BO356" s="3"/>
      <c r="BP356" s="1"/>
      <c r="BQ356" s="1"/>
      <c r="BR356" s="1"/>
      <c r="BS356" s="1"/>
    </row>
    <row r="357" spans="1:71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3"/>
      <c r="BN357" s="3"/>
      <c r="BO357" s="3"/>
      <c r="BP357" s="1"/>
      <c r="BQ357" s="1"/>
      <c r="BR357" s="1"/>
      <c r="BS357" s="1"/>
    </row>
    <row r="358" spans="1:71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3"/>
      <c r="BN358" s="3"/>
      <c r="BO358" s="3"/>
      <c r="BP358" s="1"/>
      <c r="BQ358" s="1"/>
      <c r="BR358" s="1"/>
      <c r="BS358" s="1"/>
    </row>
    <row r="359" spans="1:71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3"/>
      <c r="BN359" s="3"/>
      <c r="BO359" s="3"/>
      <c r="BP359" s="1"/>
      <c r="BQ359" s="1"/>
      <c r="BR359" s="1"/>
      <c r="BS359" s="1"/>
    </row>
    <row r="360" spans="1:71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3"/>
      <c r="BN360" s="3"/>
      <c r="BO360" s="3"/>
      <c r="BP360" s="1"/>
      <c r="BQ360" s="1"/>
      <c r="BR360" s="1"/>
      <c r="BS360" s="1"/>
    </row>
    <row r="361" spans="1:7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3"/>
      <c r="BN361" s="3"/>
      <c r="BO361" s="3"/>
      <c r="BP361" s="1"/>
      <c r="BQ361" s="1"/>
      <c r="BR361" s="1"/>
      <c r="BS361" s="1"/>
    </row>
    <row r="362" spans="1:71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3"/>
      <c r="BN362" s="3"/>
      <c r="BO362" s="3"/>
      <c r="BP362" s="1"/>
      <c r="BQ362" s="1"/>
      <c r="BR362" s="1"/>
      <c r="BS362" s="1"/>
    </row>
    <row r="363" spans="1:71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3"/>
      <c r="BN363" s="3"/>
      <c r="BO363" s="3"/>
      <c r="BP363" s="1"/>
      <c r="BQ363" s="1"/>
      <c r="BR363" s="1"/>
      <c r="BS363" s="1"/>
    </row>
    <row r="364" spans="1:71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3"/>
      <c r="BN364" s="3"/>
      <c r="BO364" s="3"/>
      <c r="BP364" s="1"/>
      <c r="BQ364" s="1"/>
      <c r="BR364" s="1"/>
      <c r="BS364" s="1"/>
    </row>
    <row r="365" spans="1:71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3"/>
      <c r="BN365" s="3"/>
      <c r="BO365" s="3"/>
      <c r="BP365" s="1"/>
      <c r="BQ365" s="1"/>
      <c r="BR365" s="1"/>
      <c r="BS365" s="1"/>
    </row>
    <row r="366" spans="1:71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3"/>
      <c r="BN366" s="3"/>
      <c r="BO366" s="3"/>
      <c r="BP366" s="1"/>
      <c r="BQ366" s="1"/>
      <c r="BR366" s="1"/>
      <c r="BS366" s="1"/>
    </row>
    <row r="367" spans="1:71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3"/>
      <c r="BN367" s="3"/>
      <c r="BO367" s="3"/>
      <c r="BP367" s="1"/>
      <c r="BQ367" s="1"/>
      <c r="BR367" s="1"/>
      <c r="BS367" s="1"/>
    </row>
    <row r="368" spans="1:71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3"/>
      <c r="BN368" s="3"/>
      <c r="BO368" s="3"/>
      <c r="BP368" s="1"/>
      <c r="BQ368" s="1"/>
      <c r="BR368" s="1"/>
      <c r="BS368" s="1"/>
    </row>
    <row r="369" spans="1:71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3"/>
      <c r="BN369" s="3"/>
      <c r="BO369" s="3"/>
      <c r="BP369" s="1"/>
      <c r="BQ369" s="1"/>
      <c r="BR369" s="1"/>
      <c r="BS369" s="1"/>
    </row>
    <row r="370" spans="1:71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3"/>
      <c r="BN370" s="3"/>
      <c r="BO370" s="3"/>
      <c r="BP370" s="1"/>
      <c r="BQ370" s="1"/>
      <c r="BR370" s="1"/>
      <c r="BS370" s="1"/>
    </row>
    <row r="371" spans="1: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3"/>
      <c r="BN371" s="3"/>
      <c r="BO371" s="3"/>
      <c r="BP371" s="1"/>
      <c r="BQ371" s="1"/>
      <c r="BR371" s="1"/>
      <c r="BS371" s="1"/>
    </row>
    <row r="372" spans="1:71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3"/>
      <c r="BN372" s="3"/>
      <c r="BO372" s="3"/>
      <c r="BP372" s="1"/>
      <c r="BQ372" s="1"/>
      <c r="BR372" s="1"/>
      <c r="BS372" s="1"/>
    </row>
    <row r="373" spans="1:71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3"/>
      <c r="BN373" s="3"/>
      <c r="BO373" s="3"/>
      <c r="BP373" s="1"/>
      <c r="BQ373" s="1"/>
      <c r="BR373" s="1"/>
      <c r="BS373" s="1"/>
    </row>
    <row r="374" spans="1:71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3"/>
      <c r="BN374" s="3"/>
      <c r="BO374" s="3"/>
      <c r="BP374" s="1"/>
      <c r="BQ374" s="1"/>
      <c r="BR374" s="1"/>
      <c r="BS374" s="1"/>
    </row>
    <row r="375" spans="1:71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3"/>
      <c r="BN375" s="3"/>
      <c r="BO375" s="3"/>
      <c r="BP375" s="1"/>
      <c r="BQ375" s="1"/>
      <c r="BR375" s="1"/>
      <c r="BS375" s="1"/>
    </row>
    <row r="376" spans="1:71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3"/>
      <c r="BN376" s="3"/>
      <c r="BO376" s="3"/>
      <c r="BP376" s="1"/>
      <c r="BQ376" s="1"/>
      <c r="BR376" s="1"/>
      <c r="BS376" s="1"/>
    </row>
    <row r="377" spans="1:71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3"/>
      <c r="BN377" s="3"/>
      <c r="BO377" s="3"/>
      <c r="BP377" s="1"/>
      <c r="BQ377" s="1"/>
      <c r="BR377" s="1"/>
      <c r="BS377" s="1"/>
    </row>
    <row r="378" spans="1:71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3"/>
      <c r="BN378" s="3"/>
      <c r="BO378" s="3"/>
      <c r="BP378" s="1"/>
      <c r="BQ378" s="1"/>
      <c r="BR378" s="1"/>
      <c r="BS378" s="1"/>
    </row>
    <row r="379" spans="1:71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3"/>
      <c r="BN379" s="3"/>
      <c r="BO379" s="3"/>
      <c r="BP379" s="1"/>
      <c r="BQ379" s="1"/>
      <c r="BR379" s="1"/>
      <c r="BS379" s="1"/>
    </row>
    <row r="380" spans="1:71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3"/>
      <c r="BN380" s="3"/>
      <c r="BO380" s="3"/>
      <c r="BP380" s="1"/>
      <c r="BQ380" s="1"/>
      <c r="BR380" s="1"/>
      <c r="BS380" s="1"/>
    </row>
    <row r="381" spans="1:7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3"/>
      <c r="BN381" s="3"/>
      <c r="BO381" s="3"/>
      <c r="BP381" s="1"/>
      <c r="BQ381" s="1"/>
      <c r="BR381" s="1"/>
      <c r="BS381" s="1"/>
    </row>
    <row r="382" spans="1:71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3"/>
      <c r="BN382" s="3"/>
      <c r="BO382" s="3"/>
      <c r="BP382" s="1"/>
      <c r="BQ382" s="1"/>
      <c r="BR382" s="1"/>
      <c r="BS382" s="1"/>
    </row>
    <row r="383" spans="1:71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3"/>
      <c r="BN383" s="3"/>
      <c r="BO383" s="3"/>
      <c r="BP383" s="1"/>
      <c r="BQ383" s="1"/>
      <c r="BR383" s="1"/>
      <c r="BS383" s="1"/>
    </row>
    <row r="384" spans="1:71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3"/>
      <c r="BN384" s="3"/>
      <c r="BO384" s="3"/>
      <c r="BP384" s="1"/>
      <c r="BQ384" s="1"/>
      <c r="BR384" s="1"/>
      <c r="BS384" s="1"/>
    </row>
    <row r="385" spans="1:71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3"/>
      <c r="BN385" s="3"/>
      <c r="BO385" s="3"/>
      <c r="BP385" s="1"/>
      <c r="BQ385" s="1"/>
      <c r="BR385" s="1"/>
      <c r="BS385" s="1"/>
    </row>
    <row r="386" spans="1:71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3"/>
      <c r="BN386" s="3"/>
      <c r="BO386" s="3"/>
      <c r="BP386" s="1"/>
      <c r="BQ386" s="1"/>
      <c r="BR386" s="1"/>
      <c r="BS386" s="1"/>
    </row>
    <row r="387" spans="1:71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3"/>
      <c r="BN387" s="3"/>
      <c r="BO387" s="3"/>
      <c r="BP387" s="1"/>
      <c r="BQ387" s="1"/>
      <c r="BR387" s="1"/>
      <c r="BS387" s="1"/>
    </row>
    <row r="388" spans="1:71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3"/>
      <c r="BN388" s="3"/>
      <c r="BO388" s="3"/>
      <c r="BP388" s="1"/>
      <c r="BQ388" s="1"/>
      <c r="BR388" s="1"/>
      <c r="BS388" s="1"/>
    </row>
    <row r="389" spans="1:71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3"/>
      <c r="BN389" s="3"/>
      <c r="BO389" s="3"/>
      <c r="BP389" s="1"/>
      <c r="BQ389" s="1"/>
      <c r="BR389" s="1"/>
      <c r="BS389" s="1"/>
    </row>
    <row r="390" spans="1:71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3"/>
      <c r="BN390" s="3"/>
      <c r="BO390" s="3"/>
      <c r="BP390" s="1"/>
      <c r="BQ390" s="1"/>
      <c r="BR390" s="1"/>
      <c r="BS390" s="1"/>
    </row>
    <row r="391" spans="1:7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3"/>
      <c r="BN391" s="3"/>
      <c r="BO391" s="3"/>
      <c r="BP391" s="1"/>
      <c r="BQ391" s="1"/>
      <c r="BR391" s="1"/>
      <c r="BS391" s="1"/>
    </row>
    <row r="392" spans="1:71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3"/>
      <c r="BN392" s="3"/>
      <c r="BO392" s="3"/>
      <c r="BP392" s="1"/>
      <c r="BQ392" s="1"/>
      <c r="BR392" s="1"/>
      <c r="BS392" s="1"/>
    </row>
    <row r="393" spans="1:71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3"/>
      <c r="BN393" s="3"/>
      <c r="BO393" s="3"/>
      <c r="BP393" s="1"/>
      <c r="BQ393" s="1"/>
      <c r="BR393" s="1"/>
      <c r="BS393" s="1"/>
    </row>
    <row r="394" spans="1:71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3"/>
      <c r="BN394" s="3"/>
      <c r="BO394" s="3"/>
      <c r="BP394" s="1"/>
      <c r="BQ394" s="1"/>
      <c r="BR394" s="1"/>
      <c r="BS394" s="1"/>
    </row>
    <row r="395" spans="1:71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3"/>
      <c r="BN395" s="3"/>
      <c r="BO395" s="3"/>
      <c r="BP395" s="1"/>
      <c r="BQ395" s="1"/>
      <c r="BR395" s="1"/>
      <c r="BS395" s="1"/>
    </row>
    <row r="396" spans="1:71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3"/>
      <c r="BN396" s="3"/>
      <c r="BO396" s="3"/>
      <c r="BP396" s="1"/>
      <c r="BQ396" s="1"/>
      <c r="BR396" s="1"/>
      <c r="BS396" s="1"/>
    </row>
    <row r="397" spans="1:71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3"/>
      <c r="BN397" s="3"/>
      <c r="BO397" s="3"/>
      <c r="BP397" s="1"/>
      <c r="BQ397" s="1"/>
      <c r="BR397" s="1"/>
      <c r="BS397" s="1"/>
    </row>
    <row r="398" spans="1:71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3"/>
      <c r="BN398" s="3"/>
      <c r="BO398" s="3"/>
      <c r="BP398" s="1"/>
      <c r="BQ398" s="1"/>
      <c r="BR398" s="1"/>
      <c r="BS398" s="1"/>
    </row>
    <row r="399" spans="1:71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3"/>
      <c r="BN399" s="3"/>
      <c r="BO399" s="3"/>
      <c r="BP399" s="1"/>
      <c r="BQ399" s="1"/>
      <c r="BR399" s="1"/>
      <c r="BS399" s="1"/>
    </row>
    <row r="400" spans="1:71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3"/>
      <c r="BN400" s="3"/>
      <c r="BO400" s="3"/>
      <c r="BP400" s="1"/>
      <c r="BQ400" s="1"/>
      <c r="BR400" s="1"/>
      <c r="BS400" s="1"/>
    </row>
    <row r="401" spans="1:7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3"/>
      <c r="BN401" s="3"/>
      <c r="BO401" s="3"/>
      <c r="BP401" s="1"/>
      <c r="BQ401" s="1"/>
      <c r="BR401" s="1"/>
      <c r="BS401" s="1"/>
    </row>
    <row r="402" spans="1:71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3"/>
      <c r="BN402" s="3"/>
      <c r="BO402" s="3"/>
      <c r="BP402" s="1"/>
      <c r="BQ402" s="1"/>
      <c r="BR402" s="1"/>
      <c r="BS402" s="1"/>
    </row>
    <row r="403" spans="1:71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3"/>
      <c r="BN403" s="3"/>
      <c r="BO403" s="3"/>
      <c r="BP403" s="1"/>
      <c r="BQ403" s="1"/>
      <c r="BR403" s="1"/>
      <c r="BS403" s="1"/>
    </row>
    <row r="404" spans="1:71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3"/>
      <c r="BN404" s="3"/>
      <c r="BO404" s="3"/>
      <c r="BP404" s="1"/>
      <c r="BQ404" s="1"/>
      <c r="BR404" s="1"/>
      <c r="BS404" s="1"/>
    </row>
    <row r="405" spans="1:71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3"/>
      <c r="BN405" s="3"/>
      <c r="BO405" s="3"/>
      <c r="BP405" s="1"/>
      <c r="BQ405" s="1"/>
      <c r="BR405" s="1"/>
      <c r="BS405" s="1"/>
    </row>
    <row r="406" spans="1:71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3"/>
      <c r="BN406" s="3"/>
      <c r="BO406" s="3"/>
      <c r="BP406" s="1"/>
      <c r="BQ406" s="1"/>
      <c r="BR406" s="1"/>
      <c r="BS406" s="1"/>
    </row>
    <row r="407" spans="1:71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3"/>
      <c r="BN407" s="3"/>
      <c r="BO407" s="3"/>
      <c r="BP407" s="1"/>
      <c r="BQ407" s="1"/>
      <c r="BR407" s="1"/>
      <c r="BS407" s="1"/>
    </row>
    <row r="408" spans="1:71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3"/>
      <c r="BN408" s="3"/>
      <c r="BO408" s="3"/>
      <c r="BP408" s="1"/>
      <c r="BQ408" s="1"/>
      <c r="BR408" s="1"/>
      <c r="BS408" s="1"/>
    </row>
    <row r="409" spans="1:71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3"/>
      <c r="BN409" s="3"/>
      <c r="BO409" s="3"/>
      <c r="BP409" s="1"/>
      <c r="BQ409" s="1"/>
      <c r="BR409" s="1"/>
      <c r="BS409" s="1"/>
    </row>
    <row r="410" spans="1:71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3"/>
      <c r="BN410" s="3"/>
      <c r="BO410" s="3"/>
      <c r="BP410" s="1"/>
      <c r="BQ410" s="1"/>
      <c r="BR410" s="1"/>
      <c r="BS410" s="1"/>
    </row>
    <row r="411" spans="1:7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3"/>
      <c r="BN411" s="3"/>
      <c r="BO411" s="3"/>
      <c r="BP411" s="1"/>
      <c r="BQ411" s="1"/>
      <c r="BR411" s="1"/>
      <c r="BS411" s="1"/>
    </row>
    <row r="412" spans="1:71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3"/>
      <c r="BN412" s="3"/>
      <c r="BO412" s="3"/>
      <c r="BP412" s="1"/>
      <c r="BQ412" s="1"/>
      <c r="BR412" s="1"/>
      <c r="BS412" s="1"/>
    </row>
    <row r="413" spans="1:71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3"/>
      <c r="BN413" s="3"/>
      <c r="BO413" s="3"/>
      <c r="BP413" s="1"/>
      <c r="BQ413" s="1"/>
      <c r="BR413" s="1"/>
      <c r="BS413" s="1"/>
    </row>
    <row r="414" spans="1:71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3"/>
      <c r="BN414" s="3"/>
      <c r="BO414" s="3"/>
      <c r="BP414" s="1"/>
      <c r="BQ414" s="1"/>
      <c r="BR414" s="1"/>
      <c r="BS414" s="1"/>
    </row>
    <row r="415" spans="1:71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3"/>
      <c r="BN415" s="3"/>
      <c r="BO415" s="3"/>
      <c r="BP415" s="1"/>
      <c r="BQ415" s="1"/>
      <c r="BR415" s="1"/>
      <c r="BS415" s="1"/>
    </row>
    <row r="416" spans="1:71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3"/>
      <c r="BN416" s="3"/>
      <c r="BO416" s="3"/>
      <c r="BP416" s="1"/>
      <c r="BQ416" s="1"/>
      <c r="BR416" s="1"/>
      <c r="BS416" s="1"/>
    </row>
    <row r="417" spans="1:71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3"/>
      <c r="BN417" s="3"/>
      <c r="BO417" s="3"/>
      <c r="BP417" s="1"/>
      <c r="BQ417" s="1"/>
      <c r="BR417" s="1"/>
      <c r="BS417" s="1"/>
    </row>
    <row r="418" spans="1:71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3"/>
      <c r="BN418" s="3"/>
      <c r="BO418" s="3"/>
      <c r="BP418" s="1"/>
      <c r="BQ418" s="1"/>
      <c r="BR418" s="1"/>
      <c r="BS418" s="1"/>
    </row>
    <row r="419" spans="1:71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3"/>
      <c r="BN419" s="3"/>
      <c r="BO419" s="3"/>
      <c r="BP419" s="1"/>
      <c r="BQ419" s="1"/>
      <c r="BR419" s="1"/>
      <c r="BS419" s="1"/>
    </row>
    <row r="420" spans="1:71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3"/>
      <c r="BN420" s="3"/>
      <c r="BO420" s="3"/>
      <c r="BP420" s="1"/>
      <c r="BQ420" s="1"/>
      <c r="BR420" s="1"/>
      <c r="BS420" s="1"/>
    </row>
    <row r="421" spans="1:7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3"/>
      <c r="BN421" s="3"/>
      <c r="BO421" s="3"/>
      <c r="BP421" s="1"/>
      <c r="BQ421" s="1"/>
      <c r="BR421" s="1"/>
      <c r="BS421" s="1"/>
    </row>
    <row r="422" spans="1:71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3"/>
      <c r="BN422" s="3"/>
      <c r="BO422" s="3"/>
      <c r="BP422" s="1"/>
      <c r="BQ422" s="1"/>
      <c r="BR422" s="1"/>
      <c r="BS422" s="1"/>
    </row>
    <row r="423" spans="1:71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3"/>
      <c r="BN423" s="3"/>
      <c r="BO423" s="3"/>
      <c r="BP423" s="1"/>
      <c r="BQ423" s="1"/>
      <c r="BR423" s="1"/>
      <c r="BS423" s="1"/>
    </row>
    <row r="424" spans="1:71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3"/>
      <c r="BN424" s="3"/>
      <c r="BO424" s="3"/>
      <c r="BP424" s="1"/>
      <c r="BQ424" s="1"/>
      <c r="BR424" s="1"/>
      <c r="BS424" s="1"/>
    </row>
    <row r="425" spans="1:71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3"/>
      <c r="BN425" s="3"/>
      <c r="BO425" s="3"/>
      <c r="BP425" s="1"/>
      <c r="BQ425" s="1"/>
      <c r="BR425" s="1"/>
      <c r="BS425" s="1"/>
    </row>
    <row r="426" spans="1:71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3"/>
      <c r="BN426" s="3"/>
      <c r="BO426" s="3"/>
      <c r="BP426" s="1"/>
      <c r="BQ426" s="1"/>
      <c r="BR426" s="1"/>
      <c r="BS426" s="1"/>
    </row>
    <row r="427" spans="1:71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3"/>
      <c r="BN427" s="3"/>
      <c r="BO427" s="3"/>
      <c r="BP427" s="1"/>
      <c r="BQ427" s="1"/>
      <c r="BR427" s="1"/>
      <c r="BS427" s="1"/>
    </row>
    <row r="428" spans="1:71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3"/>
      <c r="BN428" s="3"/>
      <c r="BO428" s="3"/>
      <c r="BP428" s="1"/>
      <c r="BQ428" s="1"/>
      <c r="BR428" s="1"/>
      <c r="BS428" s="1"/>
    </row>
    <row r="429" spans="1:71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3"/>
      <c r="BN429" s="3"/>
      <c r="BO429" s="3"/>
      <c r="BP429" s="1"/>
      <c r="BQ429" s="1"/>
      <c r="BR429" s="1"/>
      <c r="BS429" s="1"/>
    </row>
    <row r="430" spans="1:71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3"/>
      <c r="BN430" s="3"/>
      <c r="BO430" s="3"/>
      <c r="BP430" s="1"/>
      <c r="BQ430" s="1"/>
      <c r="BR430" s="1"/>
      <c r="BS430" s="1"/>
    </row>
    <row r="431" spans="1:7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3"/>
      <c r="BN431" s="3"/>
      <c r="BO431" s="3"/>
      <c r="BP431" s="1"/>
      <c r="BQ431" s="1"/>
      <c r="BR431" s="1"/>
      <c r="BS431" s="1"/>
    </row>
    <row r="432" spans="1:71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3"/>
      <c r="BN432" s="3"/>
      <c r="BO432" s="3"/>
      <c r="BP432" s="1"/>
      <c r="BQ432" s="1"/>
      <c r="BR432" s="1"/>
      <c r="BS432" s="1"/>
    </row>
    <row r="433" spans="1:71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3"/>
      <c r="BN433" s="3"/>
      <c r="BO433" s="3"/>
      <c r="BP433" s="1"/>
      <c r="BQ433" s="1"/>
      <c r="BR433" s="1"/>
      <c r="BS433" s="1"/>
    </row>
    <row r="434" spans="1:71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3"/>
      <c r="BN434" s="3"/>
      <c r="BO434" s="3"/>
      <c r="BP434" s="1"/>
      <c r="BQ434" s="1"/>
      <c r="BR434" s="1"/>
      <c r="BS434" s="1"/>
    </row>
    <row r="435" spans="1:71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3"/>
      <c r="BN435" s="3"/>
      <c r="BO435" s="3"/>
      <c r="BP435" s="1"/>
      <c r="BQ435" s="1"/>
      <c r="BR435" s="1"/>
      <c r="BS435" s="1"/>
    </row>
    <row r="436" spans="1:71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3"/>
      <c r="BN436" s="3"/>
      <c r="BO436" s="3"/>
      <c r="BP436" s="1"/>
      <c r="BQ436" s="1"/>
      <c r="BR436" s="1"/>
      <c r="BS436" s="1"/>
    </row>
    <row r="437" spans="1:71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3"/>
      <c r="BN437" s="3"/>
      <c r="BO437" s="3"/>
      <c r="BP437" s="1"/>
      <c r="BQ437" s="1"/>
      <c r="BR437" s="1"/>
      <c r="BS437" s="1"/>
    </row>
    <row r="438" spans="1:71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3"/>
      <c r="BN438" s="3"/>
      <c r="BO438" s="3"/>
      <c r="BP438" s="1"/>
      <c r="BQ438" s="1"/>
      <c r="BR438" s="1"/>
      <c r="BS438" s="1"/>
    </row>
    <row r="439" spans="1:71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3"/>
      <c r="BN439" s="3"/>
      <c r="BO439" s="3"/>
      <c r="BP439" s="1"/>
      <c r="BQ439" s="1"/>
      <c r="BR439" s="1"/>
      <c r="BS439" s="1"/>
    </row>
    <row r="440" spans="1:71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3"/>
      <c r="BN440" s="3"/>
      <c r="BO440" s="3"/>
      <c r="BP440" s="1"/>
      <c r="BQ440" s="1"/>
      <c r="BR440" s="1"/>
      <c r="BS440" s="1"/>
    </row>
    <row r="441" spans="1:7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3"/>
      <c r="BN441" s="3"/>
      <c r="BO441" s="3"/>
      <c r="BP441" s="1"/>
      <c r="BQ441" s="1"/>
      <c r="BR441" s="1"/>
      <c r="BS441" s="1"/>
    </row>
    <row r="442" spans="1:71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3"/>
      <c r="BN442" s="3"/>
      <c r="BO442" s="3"/>
      <c r="BP442" s="1"/>
      <c r="BQ442" s="1"/>
      <c r="BR442" s="1"/>
      <c r="BS442" s="1"/>
    </row>
    <row r="443" spans="1:71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3"/>
      <c r="BN443" s="3"/>
      <c r="BO443" s="3"/>
      <c r="BP443" s="1"/>
      <c r="BQ443" s="1"/>
      <c r="BR443" s="1"/>
      <c r="BS443" s="1"/>
    </row>
    <row r="444" spans="1:71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3"/>
      <c r="BN444" s="3"/>
      <c r="BO444" s="3"/>
      <c r="BP444" s="1"/>
      <c r="BQ444" s="1"/>
      <c r="BR444" s="1"/>
      <c r="BS444" s="1"/>
    </row>
    <row r="445" spans="1:71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3"/>
      <c r="BN445" s="3"/>
      <c r="BO445" s="3"/>
      <c r="BP445" s="1"/>
      <c r="BQ445" s="1"/>
      <c r="BR445" s="1"/>
      <c r="BS445" s="1"/>
    </row>
    <row r="446" spans="1:71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3"/>
      <c r="BN446" s="3"/>
      <c r="BO446" s="3"/>
      <c r="BP446" s="1"/>
      <c r="BQ446" s="1"/>
      <c r="BR446" s="1"/>
      <c r="BS446" s="1"/>
    </row>
    <row r="447" spans="1:71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3"/>
      <c r="BN447" s="3"/>
      <c r="BO447" s="3"/>
      <c r="BP447" s="1"/>
      <c r="BQ447" s="1"/>
      <c r="BR447" s="1"/>
      <c r="BS447" s="1"/>
    </row>
    <row r="448" spans="1:71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3"/>
      <c r="BN448" s="3"/>
      <c r="BO448" s="3"/>
      <c r="BP448" s="1"/>
      <c r="BQ448" s="1"/>
      <c r="BR448" s="1"/>
      <c r="BS448" s="1"/>
    </row>
    <row r="449" spans="1:71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3"/>
      <c r="BN449" s="3"/>
      <c r="BO449" s="3"/>
      <c r="BP449" s="1"/>
      <c r="BQ449" s="1"/>
      <c r="BR449" s="1"/>
      <c r="BS449" s="1"/>
    </row>
    <row r="450" spans="1:71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3"/>
      <c r="BN450" s="3"/>
      <c r="BO450" s="3"/>
      <c r="BP450" s="1"/>
      <c r="BQ450" s="1"/>
      <c r="BR450" s="1"/>
      <c r="BS450" s="1"/>
    </row>
    <row r="451" spans="1:7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3"/>
      <c r="BN451" s="3"/>
      <c r="BO451" s="3"/>
      <c r="BP451" s="1"/>
      <c r="BQ451" s="1"/>
      <c r="BR451" s="1"/>
      <c r="BS451" s="1"/>
    </row>
    <row r="452" spans="1:71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3"/>
      <c r="BN452" s="3"/>
      <c r="BO452" s="3"/>
      <c r="BP452" s="1"/>
      <c r="BQ452" s="1"/>
      <c r="BR452" s="1"/>
      <c r="BS452" s="1"/>
    </row>
    <row r="453" spans="1:71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3"/>
      <c r="BN453" s="3"/>
      <c r="BO453" s="3"/>
      <c r="BP453" s="1"/>
      <c r="BQ453" s="1"/>
      <c r="BR453" s="1"/>
      <c r="BS453" s="1"/>
    </row>
    <row r="454" spans="1:71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3"/>
      <c r="BN454" s="3"/>
      <c r="BO454" s="3"/>
      <c r="BP454" s="1"/>
      <c r="BQ454" s="1"/>
      <c r="BR454" s="1"/>
      <c r="BS454" s="1"/>
    </row>
    <row r="455" spans="1:71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3"/>
      <c r="BN455" s="3"/>
      <c r="BO455" s="3"/>
      <c r="BP455" s="1"/>
      <c r="BQ455" s="1"/>
      <c r="BR455" s="1"/>
      <c r="BS455" s="1"/>
    </row>
    <row r="456" spans="1:71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3"/>
      <c r="BN456" s="3"/>
      <c r="BO456" s="3"/>
      <c r="BP456" s="1"/>
      <c r="BQ456" s="1"/>
      <c r="BR456" s="1"/>
      <c r="BS456" s="1"/>
    </row>
    <row r="457" spans="1:71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3"/>
      <c r="BN457" s="3"/>
      <c r="BO457" s="3"/>
      <c r="BP457" s="1"/>
      <c r="BQ457" s="1"/>
      <c r="BR457" s="1"/>
      <c r="BS457" s="1"/>
    </row>
    <row r="458" spans="1:71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3"/>
      <c r="BN458" s="3"/>
      <c r="BO458" s="3"/>
      <c r="BP458" s="1"/>
      <c r="BQ458" s="1"/>
      <c r="BR458" s="1"/>
      <c r="BS458" s="1"/>
    </row>
    <row r="459" spans="1:71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3"/>
      <c r="BN459" s="3"/>
      <c r="BO459" s="3"/>
      <c r="BP459" s="1"/>
      <c r="BQ459" s="1"/>
      <c r="BR459" s="1"/>
      <c r="BS459" s="1"/>
    </row>
    <row r="460" spans="1:71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3"/>
      <c r="BN460" s="3"/>
      <c r="BO460" s="3"/>
      <c r="BP460" s="1"/>
      <c r="BQ460" s="1"/>
      <c r="BR460" s="1"/>
      <c r="BS460" s="1"/>
    </row>
    <row r="461" spans="1:7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3"/>
      <c r="BN461" s="3"/>
      <c r="BO461" s="3"/>
      <c r="BP461" s="1"/>
      <c r="BQ461" s="1"/>
      <c r="BR461" s="1"/>
      <c r="BS461" s="1"/>
    </row>
    <row r="462" spans="1:71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3"/>
      <c r="BN462" s="3"/>
      <c r="BO462" s="3"/>
      <c r="BP462" s="1"/>
      <c r="BQ462" s="1"/>
      <c r="BR462" s="1"/>
      <c r="BS462" s="1"/>
    </row>
    <row r="463" spans="1:71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3"/>
      <c r="BN463" s="3"/>
      <c r="BO463" s="3"/>
      <c r="BP463" s="1"/>
      <c r="BQ463" s="1"/>
      <c r="BR463" s="1"/>
      <c r="BS463" s="1"/>
    </row>
    <row r="464" spans="1:71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3"/>
      <c r="BN464" s="3"/>
      <c r="BO464" s="3"/>
      <c r="BP464" s="1"/>
      <c r="BQ464" s="1"/>
      <c r="BR464" s="1"/>
      <c r="BS464" s="1"/>
    </row>
    <row r="465" spans="1:71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3"/>
      <c r="BN465" s="3"/>
      <c r="BO465" s="3"/>
      <c r="BP465" s="1"/>
      <c r="BQ465" s="1"/>
      <c r="BR465" s="1"/>
      <c r="BS465" s="1"/>
    </row>
    <row r="466" spans="1:71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3"/>
      <c r="BN466" s="3"/>
      <c r="BO466" s="3"/>
      <c r="BP466" s="1"/>
      <c r="BQ466" s="1"/>
      <c r="BR466" s="1"/>
      <c r="BS466" s="1"/>
    </row>
    <row r="467" spans="1:71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3"/>
      <c r="BN467" s="3"/>
      <c r="BO467" s="3"/>
      <c r="BP467" s="1"/>
      <c r="BQ467" s="1"/>
      <c r="BR467" s="1"/>
      <c r="BS467" s="1"/>
    </row>
    <row r="468" spans="1:71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3"/>
      <c r="BN468" s="3"/>
      <c r="BO468" s="3"/>
      <c r="BP468" s="1"/>
      <c r="BQ468" s="1"/>
      <c r="BR468" s="1"/>
      <c r="BS468" s="1"/>
    </row>
    <row r="469" spans="1:71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3"/>
      <c r="BN469" s="3"/>
      <c r="BO469" s="3"/>
      <c r="BP469" s="1"/>
      <c r="BQ469" s="1"/>
      <c r="BR469" s="1"/>
      <c r="BS469" s="1"/>
    </row>
    <row r="470" spans="1:71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3"/>
      <c r="BN470" s="3"/>
      <c r="BO470" s="3"/>
      <c r="BP470" s="1"/>
      <c r="BQ470" s="1"/>
      <c r="BR470" s="1"/>
      <c r="BS470" s="1"/>
    </row>
    <row r="471" spans="1: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3"/>
      <c r="BN471" s="3"/>
      <c r="BO471" s="3"/>
      <c r="BP471" s="1"/>
      <c r="BQ471" s="1"/>
      <c r="BR471" s="1"/>
      <c r="BS471" s="1"/>
    </row>
    <row r="472" spans="1:71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3"/>
      <c r="BN472" s="3"/>
      <c r="BO472" s="3"/>
      <c r="BP472" s="1"/>
      <c r="BQ472" s="1"/>
      <c r="BR472" s="1"/>
      <c r="BS472" s="1"/>
    </row>
    <row r="473" spans="1:71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3"/>
      <c r="BN473" s="3"/>
      <c r="BO473" s="3"/>
      <c r="BP473" s="1"/>
      <c r="BQ473" s="1"/>
      <c r="BR473" s="1"/>
      <c r="BS473" s="1"/>
    </row>
    <row r="474" spans="1:71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3"/>
      <c r="BN474" s="3"/>
      <c r="BO474" s="3"/>
      <c r="BP474" s="1"/>
      <c r="BQ474" s="1"/>
      <c r="BR474" s="1"/>
      <c r="BS474" s="1"/>
    </row>
    <row r="475" spans="1:71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3"/>
      <c r="BN475" s="3"/>
      <c r="BO475" s="3"/>
      <c r="BP475" s="1"/>
      <c r="BQ475" s="1"/>
      <c r="BR475" s="1"/>
      <c r="BS475" s="1"/>
    </row>
    <row r="476" spans="1:71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3"/>
      <c r="BN476" s="3"/>
      <c r="BO476" s="3"/>
      <c r="BP476" s="1"/>
      <c r="BQ476" s="1"/>
      <c r="BR476" s="1"/>
      <c r="BS476" s="1"/>
    </row>
    <row r="477" spans="1:71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3"/>
      <c r="BN477" s="3"/>
      <c r="BO477" s="3"/>
      <c r="BP477" s="1"/>
      <c r="BQ477" s="1"/>
      <c r="BR477" s="1"/>
      <c r="BS477" s="1"/>
    </row>
    <row r="478" spans="1:71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3"/>
      <c r="BN478" s="3"/>
      <c r="BO478" s="3"/>
      <c r="BP478" s="1"/>
      <c r="BQ478" s="1"/>
      <c r="BR478" s="1"/>
      <c r="BS478" s="1"/>
    </row>
    <row r="479" spans="1:71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3"/>
      <c r="BN479" s="3"/>
      <c r="BO479" s="3"/>
      <c r="BP479" s="1"/>
      <c r="BQ479" s="1"/>
      <c r="BR479" s="1"/>
      <c r="BS479" s="1"/>
    </row>
    <row r="480" spans="1:71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3"/>
      <c r="BN480" s="3"/>
      <c r="BO480" s="3"/>
      <c r="BP480" s="1"/>
      <c r="BQ480" s="1"/>
      <c r="BR480" s="1"/>
      <c r="BS480" s="1"/>
    </row>
    <row r="481" spans="1:7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3"/>
      <c r="BN481" s="3"/>
      <c r="BO481" s="3"/>
      <c r="BP481" s="1"/>
      <c r="BQ481" s="1"/>
      <c r="BR481" s="1"/>
      <c r="BS481" s="1"/>
    </row>
    <row r="482" spans="1:71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3"/>
      <c r="BN482" s="3"/>
      <c r="BO482" s="3"/>
      <c r="BP482" s="1"/>
      <c r="BQ482" s="1"/>
      <c r="BR482" s="1"/>
      <c r="BS482" s="1"/>
    </row>
    <row r="483" spans="1:71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3"/>
      <c r="BN483" s="3"/>
      <c r="BO483" s="3"/>
      <c r="BP483" s="1"/>
      <c r="BQ483" s="1"/>
      <c r="BR483" s="1"/>
      <c r="BS483" s="1"/>
    </row>
    <row r="484" spans="1:71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3"/>
      <c r="BN484" s="3"/>
      <c r="BO484" s="3"/>
      <c r="BP484" s="1"/>
      <c r="BQ484" s="1"/>
      <c r="BR484" s="1"/>
      <c r="BS484" s="1"/>
    </row>
    <row r="485" spans="1:71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3"/>
      <c r="BN485" s="3"/>
      <c r="BO485" s="3"/>
      <c r="BP485" s="1"/>
      <c r="BQ485" s="1"/>
      <c r="BR485" s="1"/>
      <c r="BS485" s="1"/>
    </row>
    <row r="486" spans="1:71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3"/>
      <c r="BN486" s="3"/>
      <c r="BO486" s="3"/>
      <c r="BP486" s="1"/>
      <c r="BQ486" s="1"/>
      <c r="BR486" s="1"/>
      <c r="BS486" s="1"/>
    </row>
    <row r="487" spans="1:71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3"/>
      <c r="BN487" s="3"/>
      <c r="BO487" s="3"/>
      <c r="BP487" s="1"/>
      <c r="BQ487" s="1"/>
      <c r="BR487" s="1"/>
      <c r="BS487" s="1"/>
    </row>
    <row r="488" spans="1:71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3"/>
      <c r="BN488" s="3"/>
      <c r="BO488" s="3"/>
      <c r="BP488" s="1"/>
      <c r="BQ488" s="1"/>
      <c r="BR488" s="1"/>
      <c r="BS488" s="1"/>
    </row>
    <row r="489" spans="1:71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3"/>
      <c r="BN489" s="3"/>
      <c r="BO489" s="3"/>
      <c r="BP489" s="1"/>
      <c r="BQ489" s="1"/>
      <c r="BR489" s="1"/>
      <c r="BS489" s="1"/>
    </row>
    <row r="490" spans="1:71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3"/>
      <c r="BN490" s="3"/>
      <c r="BO490" s="3"/>
      <c r="BP490" s="1"/>
      <c r="BQ490" s="1"/>
      <c r="BR490" s="1"/>
      <c r="BS490" s="1"/>
    </row>
    <row r="491" spans="1:7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3"/>
      <c r="BN491" s="3"/>
      <c r="BO491" s="3"/>
      <c r="BP491" s="1"/>
      <c r="BQ491" s="1"/>
      <c r="BR491" s="1"/>
      <c r="BS491" s="1"/>
    </row>
    <row r="492" spans="1:71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3"/>
      <c r="BN492" s="3"/>
      <c r="BO492" s="3"/>
      <c r="BP492" s="1"/>
      <c r="BQ492" s="1"/>
      <c r="BR492" s="1"/>
      <c r="BS492" s="1"/>
    </row>
    <row r="493" spans="1:71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3"/>
      <c r="BN493" s="3"/>
      <c r="BO493" s="3"/>
      <c r="BP493" s="1"/>
      <c r="BQ493" s="1"/>
      <c r="BR493" s="1"/>
      <c r="BS493" s="1"/>
    </row>
    <row r="494" spans="1:71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3"/>
      <c r="BN494" s="3"/>
      <c r="BO494" s="3"/>
      <c r="BP494" s="1"/>
      <c r="BQ494" s="1"/>
      <c r="BR494" s="1"/>
      <c r="BS494" s="1"/>
    </row>
    <row r="495" spans="1:71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3"/>
      <c r="BN495" s="3"/>
      <c r="BO495" s="3"/>
      <c r="BP495" s="1"/>
      <c r="BQ495" s="1"/>
      <c r="BR495" s="1"/>
      <c r="BS495" s="1"/>
    </row>
    <row r="496" spans="1:71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3"/>
      <c r="BN496" s="3"/>
      <c r="BO496" s="3"/>
      <c r="BP496" s="1"/>
      <c r="BQ496" s="1"/>
      <c r="BR496" s="1"/>
      <c r="BS496" s="1"/>
    </row>
    <row r="497" spans="1:71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3"/>
      <c r="BN497" s="3"/>
      <c r="BO497" s="3"/>
      <c r="BP497" s="1"/>
      <c r="BQ497" s="1"/>
      <c r="BR497" s="1"/>
      <c r="BS497" s="1"/>
    </row>
    <row r="498" spans="1:71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3"/>
      <c r="BN498" s="3"/>
      <c r="BO498" s="3"/>
      <c r="BP498" s="1"/>
      <c r="BQ498" s="1"/>
      <c r="BR498" s="1"/>
      <c r="BS498" s="1"/>
    </row>
    <row r="499" spans="1:71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3"/>
      <c r="BN499" s="3"/>
      <c r="BO499" s="3"/>
      <c r="BP499" s="1"/>
      <c r="BQ499" s="1"/>
      <c r="BR499" s="1"/>
      <c r="BS499" s="1"/>
    </row>
    <row r="500" spans="1:71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3"/>
      <c r="BN500" s="3"/>
      <c r="BO500" s="3"/>
      <c r="BP500" s="1"/>
      <c r="BQ500" s="1"/>
      <c r="BR500" s="1"/>
      <c r="BS500" s="1"/>
    </row>
    <row r="501" spans="1:7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3"/>
      <c r="BN501" s="3"/>
      <c r="BO501" s="3"/>
      <c r="BP501" s="1"/>
      <c r="BQ501" s="1"/>
      <c r="BR501" s="1"/>
      <c r="BS501" s="1"/>
    </row>
    <row r="502" spans="1:71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3"/>
      <c r="BN502" s="3"/>
      <c r="BO502" s="3"/>
      <c r="BP502" s="1"/>
      <c r="BQ502" s="1"/>
      <c r="BR502" s="1"/>
      <c r="BS502" s="1"/>
    </row>
    <row r="503" spans="1:71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3"/>
      <c r="BN503" s="3"/>
      <c r="BO503" s="3"/>
      <c r="BP503" s="1"/>
      <c r="BQ503" s="1"/>
      <c r="BR503" s="1"/>
      <c r="BS503" s="1"/>
    </row>
    <row r="504" spans="1:71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3"/>
      <c r="BN504" s="3"/>
      <c r="BO504" s="3"/>
      <c r="BP504" s="1"/>
      <c r="BQ504" s="1"/>
      <c r="BR504" s="1"/>
      <c r="BS504" s="1"/>
    </row>
    <row r="505" spans="1:71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3"/>
      <c r="BN505" s="3"/>
      <c r="BO505" s="3"/>
      <c r="BP505" s="1"/>
      <c r="BQ505" s="1"/>
      <c r="BR505" s="1"/>
      <c r="BS505" s="1"/>
    </row>
    <row r="506" spans="1:71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3"/>
      <c r="BN506" s="3"/>
      <c r="BO506" s="3"/>
      <c r="BP506" s="1"/>
      <c r="BQ506" s="1"/>
      <c r="BR506" s="1"/>
      <c r="BS506" s="1"/>
    </row>
    <row r="507" spans="1:71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3"/>
      <c r="BN507" s="3"/>
      <c r="BO507" s="3"/>
      <c r="BP507" s="1"/>
      <c r="BQ507" s="1"/>
      <c r="BR507" s="1"/>
      <c r="BS507" s="1"/>
    </row>
    <row r="508" spans="1:71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3"/>
      <c r="BN508" s="3"/>
      <c r="BO508" s="3"/>
      <c r="BP508" s="1"/>
      <c r="BQ508" s="1"/>
      <c r="BR508" s="1"/>
      <c r="BS508" s="1"/>
    </row>
    <row r="509" spans="1:71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3"/>
      <c r="BN509" s="3"/>
      <c r="BO509" s="3"/>
      <c r="BP509" s="1"/>
      <c r="BQ509" s="1"/>
      <c r="BR509" s="1"/>
      <c r="BS509" s="1"/>
    </row>
    <row r="510" spans="1:71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3"/>
      <c r="BN510" s="3"/>
      <c r="BO510" s="3"/>
      <c r="BP510" s="1"/>
      <c r="BQ510" s="1"/>
      <c r="BR510" s="1"/>
      <c r="BS510" s="1"/>
    </row>
    <row r="511" spans="1:7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3"/>
      <c r="BN511" s="3"/>
      <c r="BO511" s="3"/>
      <c r="BP511" s="1"/>
      <c r="BQ511" s="1"/>
      <c r="BR511" s="1"/>
      <c r="BS511" s="1"/>
    </row>
    <row r="512" spans="1:71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3"/>
      <c r="BN512" s="3"/>
      <c r="BO512" s="3"/>
      <c r="BP512" s="1"/>
      <c r="BQ512" s="1"/>
      <c r="BR512" s="1"/>
      <c r="BS512" s="1"/>
    </row>
    <row r="513" spans="1:71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3"/>
      <c r="BN513" s="3"/>
      <c r="BO513" s="3"/>
      <c r="BP513" s="1"/>
      <c r="BQ513" s="1"/>
      <c r="BR513" s="1"/>
      <c r="BS513" s="1"/>
    </row>
    <row r="514" spans="1:71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3"/>
      <c r="BN514" s="3"/>
      <c r="BO514" s="3"/>
      <c r="BP514" s="1"/>
      <c r="BQ514" s="1"/>
      <c r="BR514" s="1"/>
      <c r="BS514" s="1"/>
    </row>
    <row r="515" spans="1:71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3"/>
      <c r="BN515" s="3"/>
      <c r="BO515" s="3"/>
      <c r="BP515" s="1"/>
      <c r="BQ515" s="1"/>
      <c r="BR515" s="1"/>
      <c r="BS515" s="1"/>
    </row>
    <row r="516" spans="1:71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3"/>
      <c r="BN516" s="3"/>
      <c r="BO516" s="3"/>
      <c r="BP516" s="1"/>
      <c r="BQ516" s="1"/>
      <c r="BR516" s="1"/>
      <c r="BS516" s="1"/>
    </row>
    <row r="517" spans="1:71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3"/>
      <c r="BN517" s="3"/>
      <c r="BO517" s="3"/>
      <c r="BP517" s="1"/>
      <c r="BQ517" s="1"/>
      <c r="BR517" s="1"/>
      <c r="BS517" s="1"/>
    </row>
    <row r="518" spans="1:71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3"/>
      <c r="BN518" s="3"/>
      <c r="BO518" s="3"/>
      <c r="BP518" s="1"/>
      <c r="BQ518" s="1"/>
      <c r="BR518" s="1"/>
      <c r="BS518" s="1"/>
    </row>
    <row r="519" spans="1:71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3"/>
      <c r="BN519" s="3"/>
      <c r="BO519" s="3"/>
      <c r="BP519" s="1"/>
      <c r="BQ519" s="1"/>
      <c r="BR519" s="1"/>
      <c r="BS519" s="1"/>
    </row>
    <row r="520" spans="1:71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3"/>
      <c r="BN520" s="3"/>
      <c r="BO520" s="3"/>
      <c r="BP520" s="1"/>
      <c r="BQ520" s="1"/>
      <c r="BR520" s="1"/>
      <c r="BS520" s="1"/>
    </row>
    <row r="521" spans="1:7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3"/>
      <c r="BN521" s="3"/>
      <c r="BO521" s="3"/>
      <c r="BP521" s="1"/>
      <c r="BQ521" s="1"/>
      <c r="BR521" s="1"/>
      <c r="BS521" s="1"/>
    </row>
    <row r="522" spans="1:71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3"/>
      <c r="BN522" s="3"/>
      <c r="BO522" s="3"/>
      <c r="BP522" s="1"/>
      <c r="BQ522" s="1"/>
      <c r="BR522" s="1"/>
      <c r="BS522" s="1"/>
    </row>
    <row r="523" spans="1:71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3"/>
      <c r="BN523" s="3"/>
      <c r="BO523" s="3"/>
      <c r="BP523" s="1"/>
      <c r="BQ523" s="1"/>
      <c r="BR523" s="1"/>
      <c r="BS523" s="1"/>
    </row>
    <row r="524" spans="1:71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3"/>
      <c r="BN524" s="3"/>
      <c r="BO524" s="3"/>
      <c r="BP524" s="1"/>
      <c r="BQ524" s="1"/>
      <c r="BR524" s="1"/>
      <c r="BS524" s="1"/>
    </row>
    <row r="525" spans="1:71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3"/>
      <c r="BN525" s="3"/>
      <c r="BO525" s="3"/>
      <c r="BP525" s="1"/>
      <c r="BQ525" s="1"/>
      <c r="BR525" s="1"/>
      <c r="BS525" s="1"/>
    </row>
    <row r="526" spans="1:71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3"/>
      <c r="BN526" s="3"/>
      <c r="BO526" s="3"/>
      <c r="BP526" s="1"/>
      <c r="BQ526" s="1"/>
      <c r="BR526" s="1"/>
      <c r="BS526" s="1"/>
    </row>
    <row r="527" spans="1:71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3"/>
      <c r="BN527" s="3"/>
      <c r="BO527" s="3"/>
      <c r="BP527" s="1"/>
      <c r="BQ527" s="1"/>
      <c r="BR527" s="1"/>
      <c r="BS527" s="1"/>
    </row>
    <row r="528" spans="1:71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3"/>
      <c r="BN528" s="3"/>
      <c r="BO528" s="3"/>
      <c r="BP528" s="1"/>
      <c r="BQ528" s="1"/>
      <c r="BR528" s="1"/>
      <c r="BS528" s="1"/>
    </row>
    <row r="529" spans="1:71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3"/>
      <c r="BN529" s="3"/>
      <c r="BO529" s="3"/>
      <c r="BP529" s="1"/>
      <c r="BQ529" s="1"/>
      <c r="BR529" s="1"/>
      <c r="BS529" s="1"/>
    </row>
    <row r="530" spans="1:71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3"/>
      <c r="BN530" s="3"/>
      <c r="BO530" s="3"/>
      <c r="BP530" s="1"/>
      <c r="BQ530" s="1"/>
      <c r="BR530" s="1"/>
      <c r="BS530" s="1"/>
    </row>
    <row r="531" spans="1:7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3"/>
      <c r="BN531" s="3"/>
      <c r="BO531" s="3"/>
      <c r="BP531" s="1"/>
      <c r="BQ531" s="1"/>
      <c r="BR531" s="1"/>
      <c r="BS531" s="1"/>
    </row>
    <row r="532" spans="1:71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3"/>
      <c r="BN532" s="3"/>
      <c r="BO532" s="3"/>
      <c r="BP532" s="1"/>
      <c r="BQ532" s="1"/>
      <c r="BR532" s="1"/>
      <c r="BS532" s="1"/>
    </row>
    <row r="533" spans="1:71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3"/>
      <c r="BN533" s="3"/>
      <c r="BO533" s="3"/>
      <c r="BP533" s="1"/>
      <c r="BQ533" s="1"/>
      <c r="BR533" s="1"/>
      <c r="BS533" s="1"/>
    </row>
    <row r="534" spans="1:71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3"/>
      <c r="BN534" s="3"/>
      <c r="BO534" s="3"/>
      <c r="BP534" s="1"/>
      <c r="BQ534" s="1"/>
      <c r="BR534" s="1"/>
      <c r="BS534" s="1"/>
    </row>
    <row r="535" spans="1:71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3"/>
      <c r="BN535" s="3"/>
      <c r="BO535" s="3"/>
      <c r="BP535" s="1"/>
      <c r="BQ535" s="1"/>
      <c r="BR535" s="1"/>
      <c r="BS535" s="1"/>
    </row>
    <row r="536" spans="1:71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3"/>
      <c r="BN536" s="3"/>
      <c r="BO536" s="3"/>
      <c r="BP536" s="1"/>
      <c r="BQ536" s="1"/>
      <c r="BR536" s="1"/>
      <c r="BS536" s="1"/>
    </row>
    <row r="537" spans="1:71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3"/>
      <c r="BN537" s="3"/>
      <c r="BO537" s="3"/>
      <c r="BP537" s="1"/>
      <c r="BQ537" s="1"/>
      <c r="BR537" s="1"/>
      <c r="BS537" s="1"/>
    </row>
    <row r="538" spans="1:71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3"/>
      <c r="BN538" s="3"/>
      <c r="BO538" s="3"/>
      <c r="BP538" s="1"/>
      <c r="BQ538" s="1"/>
      <c r="BR538" s="1"/>
      <c r="BS538" s="1"/>
    </row>
    <row r="539" spans="1:71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3"/>
      <c r="BN539" s="3"/>
      <c r="BO539" s="3"/>
      <c r="BP539" s="1"/>
      <c r="BQ539" s="1"/>
      <c r="BR539" s="1"/>
      <c r="BS539" s="1"/>
    </row>
    <row r="540" spans="1:71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3"/>
      <c r="BN540" s="3"/>
      <c r="BO540" s="3"/>
      <c r="BP540" s="1"/>
      <c r="BQ540" s="1"/>
      <c r="BR540" s="1"/>
      <c r="BS540" s="1"/>
    </row>
    <row r="541" spans="1:7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3"/>
      <c r="BN541" s="3"/>
      <c r="BO541" s="3"/>
      <c r="BP541" s="1"/>
      <c r="BQ541" s="1"/>
      <c r="BR541" s="1"/>
      <c r="BS541" s="1"/>
    </row>
    <row r="542" spans="1:71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3"/>
      <c r="BN542" s="3"/>
      <c r="BO542" s="3"/>
      <c r="BP542" s="1"/>
      <c r="BQ542" s="1"/>
      <c r="BR542" s="1"/>
      <c r="BS542" s="1"/>
    </row>
    <row r="543" spans="1:71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3"/>
      <c r="BN543" s="3"/>
      <c r="BO543" s="3"/>
      <c r="BP543" s="1"/>
      <c r="BQ543" s="1"/>
      <c r="BR543" s="1"/>
      <c r="BS543" s="1"/>
    </row>
    <row r="544" spans="1:71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3"/>
      <c r="BN544" s="3"/>
      <c r="BO544" s="3"/>
      <c r="BP544" s="1"/>
      <c r="BQ544" s="1"/>
      <c r="BR544" s="1"/>
      <c r="BS544" s="1"/>
    </row>
    <row r="545" spans="1:71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3"/>
      <c r="BN545" s="3"/>
      <c r="BO545" s="3"/>
      <c r="BP545" s="1"/>
      <c r="BQ545" s="1"/>
      <c r="BR545" s="1"/>
      <c r="BS545" s="1"/>
    </row>
    <row r="546" spans="1:71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3"/>
      <c r="BN546" s="3"/>
      <c r="BO546" s="3"/>
      <c r="BP546" s="1"/>
      <c r="BQ546" s="1"/>
      <c r="BR546" s="1"/>
      <c r="BS546" s="1"/>
    </row>
    <row r="547" spans="1:71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3"/>
      <c r="BN547" s="3"/>
      <c r="BO547" s="3"/>
      <c r="BP547" s="1"/>
      <c r="BQ547" s="1"/>
      <c r="BR547" s="1"/>
      <c r="BS547" s="1"/>
    </row>
    <row r="548" spans="1:71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3"/>
      <c r="BN548" s="3"/>
      <c r="BO548" s="3"/>
      <c r="BP548" s="1"/>
      <c r="BQ548" s="1"/>
      <c r="BR548" s="1"/>
      <c r="BS548" s="1"/>
    </row>
    <row r="549" spans="1:71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3"/>
      <c r="BN549" s="3"/>
      <c r="BO549" s="3"/>
      <c r="BP549" s="1"/>
      <c r="BQ549" s="1"/>
      <c r="BR549" s="1"/>
      <c r="BS549" s="1"/>
    </row>
    <row r="550" spans="1:71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3"/>
      <c r="BN550" s="3"/>
      <c r="BO550" s="3"/>
      <c r="BP550" s="1"/>
      <c r="BQ550" s="1"/>
      <c r="BR550" s="1"/>
      <c r="BS550" s="1"/>
    </row>
    <row r="551" spans="1:7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3"/>
      <c r="BN551" s="3"/>
      <c r="BO551" s="3"/>
      <c r="BP551" s="1"/>
      <c r="BQ551" s="1"/>
      <c r="BR551" s="1"/>
      <c r="BS551" s="1"/>
    </row>
    <row r="552" spans="1:71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3"/>
      <c r="BN552" s="3"/>
      <c r="BO552" s="3"/>
      <c r="BP552" s="1"/>
      <c r="BQ552" s="1"/>
      <c r="BR552" s="1"/>
      <c r="BS552" s="1"/>
    </row>
    <row r="553" spans="1:71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3"/>
      <c r="BN553" s="3"/>
      <c r="BO553" s="3"/>
      <c r="BP553" s="1"/>
      <c r="BQ553" s="1"/>
      <c r="BR553" s="1"/>
      <c r="BS553" s="1"/>
    </row>
    <row r="554" spans="1:71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3"/>
      <c r="BN554" s="3"/>
      <c r="BO554" s="3"/>
      <c r="BP554" s="1"/>
      <c r="BQ554" s="1"/>
      <c r="BR554" s="1"/>
      <c r="BS554" s="1"/>
    </row>
    <row r="555" spans="1:71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3"/>
      <c r="BN555" s="3"/>
      <c r="BO555" s="3"/>
      <c r="BP555" s="1"/>
      <c r="BQ555" s="1"/>
      <c r="BR555" s="1"/>
      <c r="BS555" s="1"/>
    </row>
    <row r="556" spans="1:71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3"/>
      <c r="BN556" s="3"/>
      <c r="BO556" s="3"/>
      <c r="BP556" s="1"/>
      <c r="BQ556" s="1"/>
      <c r="BR556" s="1"/>
      <c r="BS556" s="1"/>
    </row>
    <row r="557" spans="1:71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3"/>
      <c r="BN557" s="3"/>
      <c r="BO557" s="3"/>
      <c r="BP557" s="1"/>
      <c r="BQ557" s="1"/>
      <c r="BR557" s="1"/>
      <c r="BS557" s="1"/>
    </row>
    <row r="558" spans="1:71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3"/>
      <c r="BN558" s="3"/>
      <c r="BO558" s="3"/>
      <c r="BP558" s="1"/>
      <c r="BQ558" s="1"/>
      <c r="BR558" s="1"/>
      <c r="BS558" s="1"/>
    </row>
    <row r="559" spans="1:71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3"/>
      <c r="BN559" s="3"/>
      <c r="BO559" s="3"/>
      <c r="BP559" s="1"/>
      <c r="BQ559" s="1"/>
      <c r="BR559" s="1"/>
      <c r="BS559" s="1"/>
    </row>
    <row r="560" spans="1:71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3"/>
      <c r="BN560" s="3"/>
      <c r="BO560" s="3"/>
      <c r="BP560" s="1"/>
      <c r="BQ560" s="1"/>
      <c r="BR560" s="1"/>
      <c r="BS560" s="1"/>
    </row>
    <row r="561" spans="1:7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3"/>
      <c r="BN561" s="3"/>
      <c r="BO561" s="3"/>
      <c r="BP561" s="1"/>
      <c r="BQ561" s="1"/>
      <c r="BR561" s="1"/>
      <c r="BS561" s="1"/>
    </row>
    <row r="562" spans="1:71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3"/>
      <c r="BN562" s="3"/>
      <c r="BO562" s="3"/>
      <c r="BP562" s="1"/>
      <c r="BQ562" s="1"/>
      <c r="BR562" s="1"/>
      <c r="BS562" s="1"/>
    </row>
    <row r="563" spans="1:71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3"/>
      <c r="BN563" s="3"/>
      <c r="BO563" s="3"/>
      <c r="BP563" s="1"/>
      <c r="BQ563" s="1"/>
      <c r="BR563" s="1"/>
      <c r="BS563" s="1"/>
    </row>
    <row r="564" spans="1:71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3"/>
      <c r="BN564" s="3"/>
      <c r="BO564" s="3"/>
      <c r="BP564" s="1"/>
      <c r="BQ564" s="1"/>
      <c r="BR564" s="1"/>
      <c r="BS564" s="1"/>
    </row>
    <row r="565" spans="1:71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3"/>
      <c r="BN565" s="3"/>
      <c r="BO565" s="3"/>
      <c r="BP565" s="1"/>
      <c r="BQ565" s="1"/>
      <c r="BR565" s="1"/>
      <c r="BS565" s="1"/>
    </row>
    <row r="566" spans="1:71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3"/>
      <c r="BN566" s="3"/>
      <c r="BO566" s="3"/>
      <c r="BP566" s="1"/>
      <c r="BQ566" s="1"/>
      <c r="BR566" s="1"/>
      <c r="BS566" s="1"/>
    </row>
    <row r="567" spans="1:71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3"/>
      <c r="BN567" s="3"/>
      <c r="BO567" s="3"/>
      <c r="BP567" s="1"/>
      <c r="BQ567" s="1"/>
      <c r="BR567" s="1"/>
      <c r="BS567" s="1"/>
    </row>
    <row r="568" spans="1:71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3"/>
      <c r="BN568" s="3"/>
      <c r="BO568" s="3"/>
      <c r="BP568" s="1"/>
      <c r="BQ568" s="1"/>
      <c r="BR568" s="1"/>
      <c r="BS568" s="1"/>
    </row>
    <row r="569" spans="1:71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3"/>
      <c r="BN569" s="3"/>
      <c r="BO569" s="3"/>
      <c r="BP569" s="1"/>
      <c r="BQ569" s="1"/>
      <c r="BR569" s="1"/>
      <c r="BS569" s="1"/>
    </row>
    <row r="570" spans="1:71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3"/>
      <c r="BN570" s="3"/>
      <c r="BO570" s="3"/>
      <c r="BP570" s="1"/>
      <c r="BQ570" s="1"/>
      <c r="BR570" s="1"/>
      <c r="BS570" s="1"/>
    </row>
    <row r="571" spans="1: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3"/>
      <c r="BN571" s="3"/>
      <c r="BO571" s="3"/>
      <c r="BP571" s="1"/>
      <c r="BQ571" s="1"/>
      <c r="BR571" s="1"/>
      <c r="BS571" s="1"/>
    </row>
    <row r="572" spans="1:71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3"/>
      <c r="BN572" s="3"/>
      <c r="BO572" s="3"/>
      <c r="BP572" s="1"/>
      <c r="BQ572" s="1"/>
      <c r="BR572" s="1"/>
      <c r="BS572" s="1"/>
    </row>
    <row r="573" spans="1:71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3"/>
      <c r="BN573" s="3"/>
      <c r="BO573" s="3"/>
      <c r="BP573" s="1"/>
      <c r="BQ573" s="1"/>
      <c r="BR573" s="1"/>
      <c r="BS573" s="1"/>
    </row>
    <row r="574" spans="1:71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3"/>
      <c r="BN574" s="3"/>
      <c r="BO574" s="3"/>
      <c r="BP574" s="1"/>
      <c r="BQ574" s="1"/>
      <c r="BR574" s="1"/>
      <c r="BS574" s="1"/>
    </row>
    <row r="575" spans="1:71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3"/>
      <c r="BN575" s="3"/>
      <c r="BO575" s="3"/>
      <c r="BP575" s="1"/>
      <c r="BQ575" s="1"/>
      <c r="BR575" s="1"/>
      <c r="BS575" s="1"/>
    </row>
    <row r="576" spans="1:71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3"/>
      <c r="BN576" s="3"/>
      <c r="BO576" s="3"/>
      <c r="BP576" s="1"/>
      <c r="BQ576" s="1"/>
      <c r="BR576" s="1"/>
      <c r="BS576" s="1"/>
    </row>
    <row r="577" spans="1:71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3"/>
      <c r="BN577" s="3"/>
      <c r="BO577" s="3"/>
      <c r="BP577" s="1"/>
      <c r="BQ577" s="1"/>
      <c r="BR577" s="1"/>
      <c r="BS577" s="1"/>
    </row>
    <row r="578" spans="1:71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3"/>
      <c r="BN578" s="3"/>
      <c r="BO578" s="3"/>
      <c r="BP578" s="1"/>
      <c r="BQ578" s="1"/>
      <c r="BR578" s="1"/>
      <c r="BS578" s="1"/>
    </row>
    <row r="579" spans="1:71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3"/>
      <c r="BN579" s="3"/>
      <c r="BO579" s="3"/>
      <c r="BP579" s="1"/>
      <c r="BQ579" s="1"/>
      <c r="BR579" s="1"/>
      <c r="BS579" s="1"/>
    </row>
    <row r="580" spans="1:71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3"/>
      <c r="BN580" s="3"/>
      <c r="BO580" s="3"/>
      <c r="BP580" s="1"/>
      <c r="BQ580" s="1"/>
      <c r="BR580" s="1"/>
      <c r="BS580" s="1"/>
    </row>
    <row r="581" spans="1:7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3"/>
      <c r="BN581" s="3"/>
      <c r="BO581" s="3"/>
      <c r="BP581" s="1"/>
      <c r="BQ581" s="1"/>
      <c r="BR581" s="1"/>
      <c r="BS581" s="1"/>
    </row>
    <row r="582" spans="1:71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3"/>
      <c r="BN582" s="3"/>
      <c r="BO582" s="3"/>
      <c r="BP582" s="1"/>
      <c r="BQ582" s="1"/>
      <c r="BR582" s="1"/>
      <c r="BS582" s="1"/>
    </row>
    <row r="583" spans="1:71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3"/>
      <c r="BN583" s="3"/>
      <c r="BO583" s="3"/>
      <c r="BP583" s="1"/>
      <c r="BQ583" s="1"/>
      <c r="BR583" s="1"/>
      <c r="BS583" s="1"/>
    </row>
    <row r="584" spans="1:71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3"/>
      <c r="BN584" s="3"/>
      <c r="BO584" s="3"/>
      <c r="BP584" s="1"/>
      <c r="BQ584" s="1"/>
      <c r="BR584" s="1"/>
      <c r="BS584" s="1"/>
    </row>
    <row r="585" spans="1:71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3"/>
      <c r="BN585" s="3"/>
      <c r="BO585" s="3"/>
      <c r="BP585" s="1"/>
      <c r="BQ585" s="1"/>
      <c r="BR585" s="1"/>
      <c r="BS585" s="1"/>
    </row>
    <row r="586" spans="1:71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3"/>
      <c r="BN586" s="3"/>
      <c r="BO586" s="3"/>
      <c r="BP586" s="1"/>
      <c r="BQ586" s="1"/>
      <c r="BR586" s="1"/>
      <c r="BS586" s="1"/>
    </row>
    <row r="587" spans="1:71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3"/>
      <c r="BN587" s="3"/>
      <c r="BO587" s="3"/>
      <c r="BP587" s="1"/>
      <c r="BQ587" s="1"/>
      <c r="BR587" s="1"/>
      <c r="BS587" s="1"/>
    </row>
    <row r="588" spans="1:71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3"/>
      <c r="BN588" s="3"/>
      <c r="BO588" s="3"/>
      <c r="BP588" s="1"/>
      <c r="BQ588" s="1"/>
      <c r="BR588" s="1"/>
      <c r="BS588" s="1"/>
    </row>
    <row r="589" spans="1:71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3"/>
      <c r="BN589" s="3"/>
      <c r="BO589" s="3"/>
      <c r="BP589" s="1"/>
      <c r="BQ589" s="1"/>
      <c r="BR589" s="1"/>
      <c r="BS589" s="1"/>
    </row>
    <row r="590" spans="1:71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3"/>
      <c r="BN590" s="3"/>
      <c r="BO590" s="3"/>
      <c r="BP590" s="1"/>
      <c r="BQ590" s="1"/>
      <c r="BR590" s="1"/>
      <c r="BS590" s="1"/>
    </row>
    <row r="591" spans="1:7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3"/>
      <c r="BN591" s="3"/>
      <c r="BO591" s="3"/>
      <c r="BP591" s="1"/>
      <c r="BQ591" s="1"/>
      <c r="BR591" s="1"/>
      <c r="BS591" s="1"/>
    </row>
    <row r="592" spans="1:71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3"/>
      <c r="BN592" s="3"/>
      <c r="BO592" s="3"/>
      <c r="BP592" s="1"/>
      <c r="BQ592" s="1"/>
      <c r="BR592" s="1"/>
      <c r="BS592" s="1"/>
    </row>
    <row r="593" spans="1:71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3"/>
      <c r="BN593" s="3"/>
      <c r="BO593" s="3"/>
      <c r="BP593" s="1"/>
      <c r="BQ593" s="1"/>
      <c r="BR593" s="1"/>
      <c r="BS593" s="1"/>
    </row>
    <row r="594" spans="1:71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3"/>
      <c r="BN594" s="3"/>
      <c r="BO594" s="3"/>
      <c r="BP594" s="1"/>
      <c r="BQ594" s="1"/>
      <c r="BR594" s="1"/>
      <c r="BS594" s="1"/>
    </row>
    <row r="595" spans="1:71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3"/>
      <c r="BN595" s="3"/>
      <c r="BO595" s="3"/>
      <c r="BP595" s="1"/>
      <c r="BQ595" s="1"/>
      <c r="BR595" s="1"/>
      <c r="BS595" s="1"/>
    </row>
    <row r="596" spans="1:71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3"/>
      <c r="BN596" s="3"/>
      <c r="BO596" s="3"/>
      <c r="BP596" s="1"/>
      <c r="BQ596" s="1"/>
      <c r="BR596" s="1"/>
      <c r="BS596" s="1"/>
    </row>
    <row r="597" spans="1:71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3"/>
      <c r="BN597" s="3"/>
      <c r="BO597" s="3"/>
      <c r="BP597" s="1"/>
      <c r="BQ597" s="1"/>
      <c r="BR597" s="1"/>
      <c r="BS597" s="1"/>
    </row>
    <row r="598" spans="1:71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3"/>
      <c r="BN598" s="3"/>
      <c r="BO598" s="3"/>
      <c r="BP598" s="1"/>
      <c r="BQ598" s="1"/>
      <c r="BR598" s="1"/>
      <c r="BS598" s="1"/>
    </row>
    <row r="599" spans="1:71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3"/>
      <c r="BN599" s="3"/>
      <c r="BO599" s="3"/>
      <c r="BP599" s="1"/>
      <c r="BQ599" s="1"/>
      <c r="BR599" s="1"/>
      <c r="BS599" s="1"/>
    </row>
    <row r="600" spans="1:71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3"/>
      <c r="BN600" s="3"/>
      <c r="BO600" s="3"/>
      <c r="BP600" s="1"/>
      <c r="BQ600" s="1"/>
      <c r="BR600" s="1"/>
      <c r="BS600" s="1"/>
    </row>
    <row r="601" spans="1:7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3"/>
      <c r="BN601" s="3"/>
      <c r="BO601" s="3"/>
      <c r="BP601" s="1"/>
      <c r="BQ601" s="1"/>
      <c r="BR601" s="1"/>
      <c r="BS601" s="1"/>
    </row>
    <row r="602" spans="1:71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3"/>
      <c r="BN602" s="3"/>
      <c r="BO602" s="3"/>
      <c r="BP602" s="1"/>
      <c r="BQ602" s="1"/>
      <c r="BR602" s="1"/>
      <c r="BS602" s="1"/>
    </row>
    <row r="603" spans="1:71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3"/>
      <c r="BN603" s="3"/>
      <c r="BO603" s="3"/>
      <c r="BP603" s="1"/>
      <c r="BQ603" s="1"/>
      <c r="BR603" s="1"/>
      <c r="BS603" s="1"/>
    </row>
    <row r="604" spans="1:71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3"/>
      <c r="BN604" s="3"/>
      <c r="BO604" s="3"/>
      <c r="BP604" s="1"/>
      <c r="BQ604" s="1"/>
      <c r="BR604" s="1"/>
      <c r="BS604" s="1"/>
    </row>
    <row r="605" spans="1:71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3"/>
      <c r="BN605" s="3"/>
      <c r="BO605" s="3"/>
      <c r="BP605" s="1"/>
      <c r="BQ605" s="1"/>
      <c r="BR605" s="1"/>
      <c r="BS605" s="1"/>
    </row>
    <row r="606" spans="1:71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3"/>
      <c r="BN606" s="3"/>
      <c r="BO606" s="3"/>
      <c r="BP606" s="1"/>
      <c r="BQ606" s="1"/>
      <c r="BR606" s="1"/>
      <c r="BS606" s="1"/>
    </row>
    <row r="607" spans="1:71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3"/>
      <c r="BN607" s="3"/>
      <c r="BO607" s="3"/>
      <c r="BP607" s="1"/>
      <c r="BQ607" s="1"/>
      <c r="BR607" s="1"/>
      <c r="BS607" s="1"/>
    </row>
    <row r="608" spans="1:71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3"/>
      <c r="BN608" s="3"/>
      <c r="BO608" s="3"/>
      <c r="BP608" s="1"/>
      <c r="BQ608" s="1"/>
      <c r="BR608" s="1"/>
      <c r="BS608" s="1"/>
    </row>
    <row r="609" spans="1:71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3"/>
      <c r="BN609" s="3"/>
      <c r="BO609" s="3"/>
      <c r="BP609" s="1"/>
      <c r="BQ609" s="1"/>
      <c r="BR609" s="1"/>
      <c r="BS609" s="1"/>
    </row>
    <row r="610" spans="1:71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3"/>
      <c r="BN610" s="3"/>
      <c r="BO610" s="3"/>
      <c r="BP610" s="1"/>
      <c r="BQ610" s="1"/>
      <c r="BR610" s="1"/>
      <c r="BS610" s="1"/>
    </row>
    <row r="611" spans="1:7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3"/>
      <c r="BN611" s="3"/>
      <c r="BO611" s="3"/>
      <c r="BP611" s="1"/>
      <c r="BQ611" s="1"/>
      <c r="BR611" s="1"/>
      <c r="BS611" s="1"/>
    </row>
    <row r="612" spans="1:71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3"/>
      <c r="BN612" s="3"/>
      <c r="BO612" s="3"/>
      <c r="BP612" s="1"/>
      <c r="BQ612" s="1"/>
      <c r="BR612" s="1"/>
      <c r="BS612" s="1"/>
    </row>
    <row r="613" spans="1:71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3"/>
      <c r="BN613" s="3"/>
      <c r="BO613" s="3"/>
      <c r="BP613" s="1"/>
      <c r="BQ613" s="1"/>
      <c r="BR613" s="1"/>
      <c r="BS613" s="1"/>
    </row>
    <row r="614" spans="1:71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3"/>
      <c r="BN614" s="3"/>
      <c r="BO614" s="3"/>
      <c r="BP614" s="1"/>
      <c r="BQ614" s="1"/>
      <c r="BR614" s="1"/>
      <c r="BS614" s="1"/>
    </row>
    <row r="615" spans="1:71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3"/>
      <c r="BN615" s="3"/>
      <c r="BO615" s="3"/>
      <c r="BP615" s="1"/>
      <c r="BQ615" s="1"/>
      <c r="BR615" s="1"/>
      <c r="BS615" s="1"/>
    </row>
    <row r="616" spans="1:71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3"/>
      <c r="BN616" s="3"/>
      <c r="BO616" s="3"/>
      <c r="BP616" s="1"/>
      <c r="BQ616" s="1"/>
      <c r="BR616" s="1"/>
      <c r="BS616" s="1"/>
    </row>
    <row r="617" spans="1:71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3"/>
      <c r="BN617" s="3"/>
      <c r="BO617" s="3"/>
      <c r="BP617" s="1"/>
      <c r="BQ617" s="1"/>
      <c r="BR617" s="1"/>
      <c r="BS617" s="1"/>
    </row>
    <row r="618" spans="1:71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3"/>
      <c r="BN618" s="3"/>
      <c r="BO618" s="3"/>
      <c r="BP618" s="1"/>
      <c r="BQ618" s="1"/>
      <c r="BR618" s="1"/>
      <c r="BS618" s="1"/>
    </row>
    <row r="619" spans="1:71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3"/>
      <c r="BN619" s="3"/>
      <c r="BO619" s="3"/>
      <c r="BP619" s="1"/>
      <c r="BQ619" s="1"/>
      <c r="BR619" s="1"/>
      <c r="BS619" s="1"/>
    </row>
    <row r="620" spans="1:71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3"/>
      <c r="BN620" s="3"/>
      <c r="BO620" s="3"/>
      <c r="BP620" s="1"/>
      <c r="BQ620" s="1"/>
      <c r="BR620" s="1"/>
      <c r="BS620" s="1"/>
    </row>
    <row r="621" spans="1:7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3"/>
      <c r="BN621" s="3"/>
      <c r="BO621" s="3"/>
      <c r="BP621" s="1"/>
      <c r="BQ621" s="1"/>
      <c r="BR621" s="1"/>
      <c r="BS621" s="1"/>
    </row>
    <row r="622" spans="1:71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3"/>
      <c r="BN622" s="3"/>
      <c r="BO622" s="3"/>
      <c r="BP622" s="1"/>
      <c r="BQ622" s="1"/>
      <c r="BR622" s="1"/>
      <c r="BS622" s="1"/>
    </row>
    <row r="623" spans="1:71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3"/>
      <c r="BN623" s="3"/>
      <c r="BO623" s="3"/>
      <c r="BP623" s="1"/>
      <c r="BQ623" s="1"/>
      <c r="BR623" s="1"/>
      <c r="BS623" s="1"/>
    </row>
    <row r="624" spans="1:71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3"/>
      <c r="BN624" s="3"/>
      <c r="BO624" s="3"/>
      <c r="BP624" s="1"/>
      <c r="BQ624" s="1"/>
      <c r="BR624" s="1"/>
      <c r="BS624" s="1"/>
    </row>
    <row r="625" spans="1:71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3"/>
      <c r="BN625" s="3"/>
      <c r="BO625" s="3"/>
      <c r="BP625" s="1"/>
      <c r="BQ625" s="1"/>
      <c r="BR625" s="1"/>
      <c r="BS625" s="1"/>
    </row>
    <row r="626" spans="1:71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3"/>
      <c r="BN626" s="3"/>
      <c r="BO626" s="3"/>
      <c r="BP626" s="1"/>
      <c r="BQ626" s="1"/>
      <c r="BR626" s="1"/>
      <c r="BS626" s="1"/>
    </row>
    <row r="627" spans="1:71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3"/>
      <c r="BN627" s="3"/>
      <c r="BO627" s="3"/>
      <c r="BP627" s="1"/>
      <c r="BQ627" s="1"/>
      <c r="BR627" s="1"/>
      <c r="BS627" s="1"/>
    </row>
    <row r="628" spans="1:71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3"/>
      <c r="BN628" s="3"/>
      <c r="BO628" s="3"/>
      <c r="BP628" s="1"/>
      <c r="BQ628" s="1"/>
      <c r="BR628" s="1"/>
      <c r="BS628" s="1"/>
    </row>
    <row r="629" spans="1:71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3"/>
      <c r="BN629" s="3"/>
      <c r="BO629" s="3"/>
      <c r="BP629" s="1"/>
      <c r="BQ629" s="1"/>
      <c r="BR629" s="1"/>
      <c r="BS629" s="1"/>
    </row>
    <row r="630" spans="1:71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3"/>
      <c r="BN630" s="3"/>
      <c r="BO630" s="3"/>
      <c r="BP630" s="1"/>
      <c r="BQ630" s="1"/>
      <c r="BR630" s="1"/>
      <c r="BS630" s="1"/>
    </row>
    <row r="631" spans="1:7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3"/>
      <c r="BN631" s="3"/>
      <c r="BO631" s="3"/>
      <c r="BP631" s="1"/>
      <c r="BQ631" s="1"/>
      <c r="BR631" s="1"/>
      <c r="BS631" s="1"/>
    </row>
    <row r="632" spans="1:71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3"/>
      <c r="BN632" s="3"/>
      <c r="BO632" s="3"/>
      <c r="BP632" s="1"/>
      <c r="BQ632" s="1"/>
      <c r="BR632" s="1"/>
      <c r="BS632" s="1"/>
    </row>
    <row r="633" spans="1:71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3"/>
      <c r="BN633" s="3"/>
      <c r="BO633" s="3"/>
      <c r="BP633" s="1"/>
      <c r="BQ633" s="1"/>
      <c r="BR633" s="1"/>
      <c r="BS633" s="1"/>
    </row>
    <row r="634" spans="1:71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3"/>
      <c r="BN634" s="3"/>
      <c r="BO634" s="3"/>
      <c r="BP634" s="1"/>
      <c r="BQ634" s="1"/>
      <c r="BR634" s="1"/>
      <c r="BS634" s="1"/>
    </row>
    <row r="635" spans="1:71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3"/>
      <c r="BN635" s="3"/>
      <c r="BO635" s="3"/>
      <c r="BP635" s="1"/>
      <c r="BQ635" s="1"/>
      <c r="BR635" s="1"/>
      <c r="BS635" s="1"/>
    </row>
    <row r="636" spans="1:71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3"/>
      <c r="BN636" s="3"/>
      <c r="BO636" s="3"/>
      <c r="BP636" s="1"/>
      <c r="BQ636" s="1"/>
      <c r="BR636" s="1"/>
      <c r="BS636" s="1"/>
    </row>
    <row r="637" spans="1:71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3"/>
      <c r="BN637" s="3"/>
      <c r="BO637" s="3"/>
      <c r="BP637" s="1"/>
      <c r="BQ637" s="1"/>
      <c r="BR637" s="1"/>
      <c r="BS637" s="1"/>
    </row>
    <row r="638" spans="1:71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3"/>
      <c r="BN638" s="3"/>
      <c r="BO638" s="3"/>
      <c r="BP638" s="1"/>
      <c r="BQ638" s="1"/>
      <c r="BR638" s="1"/>
      <c r="BS638" s="1"/>
    </row>
    <row r="639" spans="1:71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3"/>
      <c r="BN639" s="3"/>
      <c r="BO639" s="3"/>
      <c r="BP639" s="1"/>
      <c r="BQ639" s="1"/>
      <c r="BR639" s="1"/>
      <c r="BS639" s="1"/>
    </row>
    <row r="640" spans="1:71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3"/>
      <c r="BN640" s="3"/>
      <c r="BO640" s="3"/>
      <c r="BP640" s="1"/>
      <c r="BQ640" s="1"/>
      <c r="BR640" s="1"/>
      <c r="BS640" s="1"/>
    </row>
    <row r="641" spans="1:7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3"/>
      <c r="BN641" s="3"/>
      <c r="BO641" s="3"/>
      <c r="BP641" s="1"/>
      <c r="BQ641" s="1"/>
      <c r="BR641" s="1"/>
      <c r="BS641" s="1"/>
    </row>
    <row r="642" spans="1:71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3"/>
      <c r="BN642" s="3"/>
      <c r="BO642" s="3"/>
      <c r="BP642" s="1"/>
      <c r="BQ642" s="1"/>
      <c r="BR642" s="1"/>
      <c r="BS642" s="1"/>
    </row>
    <row r="643" spans="1:71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3"/>
      <c r="BN643" s="3"/>
      <c r="BO643" s="3"/>
      <c r="BP643" s="1"/>
      <c r="BQ643" s="1"/>
      <c r="BR643" s="1"/>
      <c r="BS643" s="1"/>
    </row>
    <row r="644" spans="1:71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3"/>
      <c r="BN644" s="3"/>
      <c r="BO644" s="3"/>
      <c r="BP644" s="1"/>
      <c r="BQ644" s="1"/>
      <c r="BR644" s="1"/>
      <c r="BS644" s="1"/>
    </row>
    <row r="645" spans="1:71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3"/>
      <c r="BN645" s="3"/>
      <c r="BO645" s="3"/>
      <c r="BP645" s="1"/>
      <c r="BQ645" s="1"/>
      <c r="BR645" s="1"/>
      <c r="BS645" s="1"/>
    </row>
    <row r="646" spans="1:71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3"/>
      <c r="BN646" s="3"/>
      <c r="BO646" s="3"/>
      <c r="BP646" s="1"/>
      <c r="BQ646" s="1"/>
      <c r="BR646" s="1"/>
      <c r="BS646" s="1"/>
    </row>
    <row r="647" spans="1:71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3"/>
      <c r="BN647" s="3"/>
      <c r="BO647" s="3"/>
      <c r="BP647" s="1"/>
      <c r="BQ647" s="1"/>
      <c r="BR647" s="1"/>
      <c r="BS647" s="1"/>
    </row>
    <row r="648" spans="1:71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3"/>
      <c r="BN648" s="3"/>
      <c r="BO648" s="3"/>
      <c r="BP648" s="1"/>
      <c r="BQ648" s="1"/>
      <c r="BR648" s="1"/>
      <c r="BS648" s="1"/>
    </row>
    <row r="649" spans="1:71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3"/>
      <c r="BN649" s="3"/>
      <c r="BO649" s="3"/>
      <c r="BP649" s="1"/>
      <c r="BQ649" s="1"/>
      <c r="BR649" s="1"/>
      <c r="BS649" s="1"/>
    </row>
    <row r="650" spans="1:71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3"/>
      <c r="BN650" s="3"/>
      <c r="BO650" s="3"/>
      <c r="BP650" s="1"/>
      <c r="BQ650" s="1"/>
      <c r="BR650" s="1"/>
      <c r="BS650" s="1"/>
    </row>
    <row r="651" spans="1:7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3"/>
      <c r="BN651" s="3"/>
      <c r="BO651" s="3"/>
      <c r="BP651" s="1"/>
      <c r="BQ651" s="1"/>
      <c r="BR651" s="1"/>
      <c r="BS651" s="1"/>
    </row>
    <row r="652" spans="1:71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3"/>
      <c r="BN652" s="3"/>
      <c r="BO652" s="3"/>
      <c r="BP652" s="1"/>
      <c r="BQ652" s="1"/>
      <c r="BR652" s="1"/>
      <c r="BS652" s="1"/>
    </row>
    <row r="653" spans="1:71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3"/>
      <c r="BN653" s="3"/>
      <c r="BO653" s="3"/>
      <c r="BP653" s="1"/>
      <c r="BQ653" s="1"/>
      <c r="BR653" s="1"/>
      <c r="BS653" s="1"/>
    </row>
    <row r="654" spans="1:71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3"/>
      <c r="BN654" s="3"/>
      <c r="BO654" s="3"/>
      <c r="BP654" s="1"/>
      <c r="BQ654" s="1"/>
      <c r="BR654" s="1"/>
      <c r="BS654" s="1"/>
    </row>
    <row r="655" spans="1:71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3"/>
      <c r="BN655" s="3"/>
      <c r="BO655" s="3"/>
      <c r="BP655" s="1"/>
      <c r="BQ655" s="1"/>
      <c r="BR655" s="1"/>
      <c r="BS655" s="1"/>
    </row>
    <row r="656" spans="1:71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3"/>
      <c r="BN656" s="3"/>
      <c r="BO656" s="3"/>
      <c r="BP656" s="1"/>
      <c r="BQ656" s="1"/>
      <c r="BR656" s="1"/>
      <c r="BS656" s="1"/>
    </row>
    <row r="657" spans="1:71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3"/>
      <c r="BN657" s="3"/>
      <c r="BO657" s="3"/>
      <c r="BP657" s="1"/>
      <c r="BQ657" s="1"/>
      <c r="BR657" s="1"/>
      <c r="BS657" s="1"/>
    </row>
    <row r="658" spans="1:71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3"/>
      <c r="BN658" s="3"/>
      <c r="BO658" s="3"/>
      <c r="BP658" s="1"/>
      <c r="BQ658" s="1"/>
      <c r="BR658" s="1"/>
      <c r="BS658" s="1"/>
    </row>
    <row r="659" spans="1:71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3"/>
      <c r="BN659" s="3"/>
      <c r="BO659" s="3"/>
      <c r="BP659" s="1"/>
      <c r="BQ659" s="1"/>
      <c r="BR659" s="1"/>
      <c r="BS659" s="1"/>
    </row>
    <row r="660" spans="1:71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3"/>
      <c r="BN660" s="3"/>
      <c r="BO660" s="3"/>
      <c r="BP660" s="1"/>
      <c r="BQ660" s="1"/>
      <c r="BR660" s="1"/>
      <c r="BS660" s="1"/>
    </row>
    <row r="661" spans="1:7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3"/>
      <c r="BN661" s="3"/>
      <c r="BO661" s="3"/>
      <c r="BP661" s="1"/>
      <c r="BQ661" s="1"/>
      <c r="BR661" s="1"/>
      <c r="BS661" s="1"/>
    </row>
    <row r="662" spans="1:71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3"/>
      <c r="BN662" s="3"/>
      <c r="BO662" s="3"/>
      <c r="BP662" s="1"/>
      <c r="BQ662" s="1"/>
      <c r="BR662" s="1"/>
      <c r="BS662" s="1"/>
    </row>
    <row r="663" spans="1:71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3"/>
      <c r="BN663" s="3"/>
      <c r="BO663" s="3"/>
      <c r="BP663" s="1"/>
      <c r="BQ663" s="1"/>
      <c r="BR663" s="1"/>
      <c r="BS663" s="1"/>
    </row>
    <row r="664" spans="1:71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3"/>
      <c r="BN664" s="3"/>
      <c r="BO664" s="3"/>
      <c r="BP664" s="1"/>
      <c r="BQ664" s="1"/>
      <c r="BR664" s="1"/>
      <c r="BS664" s="1"/>
    </row>
    <row r="665" spans="1:71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3"/>
      <c r="BN665" s="3"/>
      <c r="BO665" s="3"/>
      <c r="BP665" s="1"/>
      <c r="BQ665" s="1"/>
      <c r="BR665" s="1"/>
      <c r="BS665" s="1"/>
    </row>
    <row r="666" spans="1:71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3"/>
      <c r="BN666" s="3"/>
      <c r="BO666" s="3"/>
      <c r="BP666" s="1"/>
      <c r="BQ666" s="1"/>
      <c r="BR666" s="1"/>
      <c r="BS666" s="1"/>
    </row>
    <row r="667" spans="1:71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3"/>
      <c r="BN667" s="3"/>
      <c r="BO667" s="3"/>
      <c r="BP667" s="1"/>
      <c r="BQ667" s="1"/>
      <c r="BR667" s="1"/>
      <c r="BS667" s="1"/>
    </row>
    <row r="668" spans="1:71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3"/>
      <c r="BN668" s="3"/>
      <c r="BO668" s="3"/>
      <c r="BP668" s="1"/>
      <c r="BQ668" s="1"/>
      <c r="BR668" s="1"/>
      <c r="BS668" s="1"/>
    </row>
    <row r="669" spans="1:71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3"/>
      <c r="BN669" s="3"/>
      <c r="BO669" s="3"/>
      <c r="BP669" s="1"/>
      <c r="BQ669" s="1"/>
      <c r="BR669" s="1"/>
      <c r="BS669" s="1"/>
    </row>
    <row r="670" spans="1:71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3"/>
      <c r="BN670" s="3"/>
      <c r="BO670" s="3"/>
      <c r="BP670" s="1"/>
      <c r="BQ670" s="1"/>
      <c r="BR670" s="1"/>
      <c r="BS670" s="1"/>
    </row>
    <row r="671" spans="1: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3"/>
      <c r="BN671" s="3"/>
      <c r="BO671" s="3"/>
      <c r="BP671" s="1"/>
      <c r="BQ671" s="1"/>
      <c r="BR671" s="1"/>
      <c r="BS671" s="1"/>
    </row>
    <row r="672" spans="1:71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3"/>
      <c r="BN672" s="3"/>
      <c r="BO672" s="3"/>
      <c r="BP672" s="1"/>
      <c r="BQ672" s="1"/>
      <c r="BR672" s="1"/>
      <c r="BS672" s="1"/>
    </row>
    <row r="673" spans="1:71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3"/>
      <c r="BN673" s="3"/>
      <c r="BO673" s="3"/>
      <c r="BP673" s="1"/>
      <c r="BQ673" s="1"/>
      <c r="BR673" s="1"/>
      <c r="BS673" s="1"/>
    </row>
    <row r="674" spans="1:71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3"/>
      <c r="BN674" s="3"/>
      <c r="BO674" s="3"/>
      <c r="BP674" s="1"/>
      <c r="BQ674" s="1"/>
      <c r="BR674" s="1"/>
      <c r="BS674" s="1"/>
    </row>
    <row r="675" spans="1:71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3"/>
      <c r="BN675" s="3"/>
      <c r="BO675" s="3"/>
      <c r="BP675" s="1"/>
      <c r="BQ675" s="1"/>
      <c r="BR675" s="1"/>
      <c r="BS675" s="1"/>
    </row>
    <row r="676" spans="1:71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3"/>
      <c r="BN676" s="3"/>
      <c r="BO676" s="3"/>
      <c r="BP676" s="1"/>
      <c r="BQ676" s="1"/>
      <c r="BR676" s="1"/>
      <c r="BS676" s="1"/>
    </row>
    <row r="677" spans="1:71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3"/>
      <c r="BN677" s="3"/>
      <c r="BO677" s="3"/>
      <c r="BP677" s="1"/>
      <c r="BQ677" s="1"/>
      <c r="BR677" s="1"/>
      <c r="BS677" s="1"/>
    </row>
    <row r="678" spans="1:71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3"/>
      <c r="BN678" s="3"/>
      <c r="BO678" s="3"/>
      <c r="BP678" s="1"/>
      <c r="BQ678" s="1"/>
      <c r="BR678" s="1"/>
      <c r="BS678" s="1"/>
    </row>
    <row r="679" spans="1:71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3"/>
      <c r="BN679" s="3"/>
      <c r="BO679" s="3"/>
      <c r="BP679" s="1"/>
      <c r="BQ679" s="1"/>
      <c r="BR679" s="1"/>
      <c r="BS679" s="1"/>
    </row>
    <row r="680" spans="1:71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3"/>
      <c r="BN680" s="3"/>
      <c r="BO680" s="3"/>
      <c r="BP680" s="1"/>
      <c r="BQ680" s="1"/>
      <c r="BR680" s="1"/>
      <c r="BS680" s="1"/>
    </row>
    <row r="681" spans="1:7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3"/>
      <c r="BN681" s="3"/>
      <c r="BO681" s="3"/>
      <c r="BP681" s="1"/>
      <c r="BQ681" s="1"/>
      <c r="BR681" s="1"/>
      <c r="BS681" s="1"/>
    </row>
    <row r="682" spans="1:71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3"/>
      <c r="BN682" s="3"/>
      <c r="BO682" s="3"/>
      <c r="BP682" s="1"/>
      <c r="BQ682" s="1"/>
      <c r="BR682" s="1"/>
      <c r="BS682" s="1"/>
    </row>
    <row r="683" spans="1:71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3"/>
      <c r="BN683" s="3"/>
      <c r="BO683" s="3"/>
      <c r="BP683" s="1"/>
      <c r="BQ683" s="1"/>
      <c r="BR683" s="1"/>
      <c r="BS683" s="1"/>
    </row>
    <row r="684" spans="1:71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3"/>
      <c r="BN684" s="3"/>
      <c r="BO684" s="3"/>
      <c r="BP684" s="1"/>
      <c r="BQ684" s="1"/>
      <c r="BR684" s="1"/>
      <c r="BS684" s="1"/>
    </row>
    <row r="685" spans="1:71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3"/>
      <c r="BN685" s="3"/>
      <c r="BO685" s="3"/>
      <c r="BP685" s="1"/>
      <c r="BQ685" s="1"/>
      <c r="BR685" s="1"/>
      <c r="BS685" s="1"/>
    </row>
    <row r="686" spans="1:71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3"/>
      <c r="BN686" s="3"/>
      <c r="BO686" s="3"/>
      <c r="BP686" s="1"/>
      <c r="BQ686" s="1"/>
      <c r="BR686" s="1"/>
      <c r="BS686" s="1"/>
    </row>
    <row r="687" spans="1:71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3"/>
      <c r="BN687" s="3"/>
      <c r="BO687" s="3"/>
      <c r="BP687" s="1"/>
      <c r="BQ687" s="1"/>
      <c r="BR687" s="1"/>
      <c r="BS687" s="1"/>
    </row>
    <row r="688" spans="1:71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3"/>
      <c r="BN688" s="3"/>
      <c r="BO688" s="3"/>
      <c r="BP688" s="1"/>
      <c r="BQ688" s="1"/>
      <c r="BR688" s="1"/>
      <c r="BS688" s="1"/>
    </row>
    <row r="689" spans="1:71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3"/>
      <c r="BN689" s="3"/>
      <c r="BO689" s="3"/>
      <c r="BP689" s="1"/>
      <c r="BQ689" s="1"/>
      <c r="BR689" s="1"/>
      <c r="BS689" s="1"/>
    </row>
    <row r="690" spans="1:71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3"/>
      <c r="BN690" s="3"/>
      <c r="BO690" s="3"/>
      <c r="BP690" s="1"/>
      <c r="BQ690" s="1"/>
      <c r="BR690" s="1"/>
      <c r="BS690" s="1"/>
    </row>
    <row r="691" spans="1:7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3"/>
      <c r="BN691" s="3"/>
      <c r="BO691" s="3"/>
      <c r="BP691" s="1"/>
      <c r="BQ691" s="1"/>
      <c r="BR691" s="1"/>
      <c r="BS691" s="1"/>
    </row>
    <row r="692" spans="1:71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3"/>
      <c r="BN692" s="3"/>
      <c r="BO692" s="3"/>
      <c r="BP692" s="1"/>
      <c r="BQ692" s="1"/>
      <c r="BR692" s="1"/>
      <c r="BS692" s="1"/>
    </row>
    <row r="693" spans="1:71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3"/>
      <c r="BN693" s="3"/>
      <c r="BO693" s="3"/>
      <c r="BP693" s="1"/>
      <c r="BQ693" s="1"/>
      <c r="BR693" s="1"/>
      <c r="BS693" s="1"/>
    </row>
    <row r="694" spans="1:71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3"/>
      <c r="BN694" s="3"/>
      <c r="BO694" s="3"/>
      <c r="BP694" s="1"/>
      <c r="BQ694" s="1"/>
      <c r="BR694" s="1"/>
      <c r="BS694" s="1"/>
    </row>
    <row r="695" spans="1:71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3"/>
      <c r="BN695" s="3"/>
      <c r="BO695" s="3"/>
      <c r="BP695" s="1"/>
      <c r="BQ695" s="1"/>
      <c r="BR695" s="1"/>
      <c r="BS695" s="1"/>
    </row>
    <row r="696" spans="1:71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3"/>
      <c r="BN696" s="3"/>
      <c r="BO696" s="3"/>
      <c r="BP696" s="1"/>
      <c r="BQ696" s="1"/>
      <c r="BR696" s="1"/>
      <c r="BS696" s="1"/>
    </row>
    <row r="697" spans="1:71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3"/>
      <c r="BN697" s="3"/>
      <c r="BO697" s="3"/>
      <c r="BP697" s="1"/>
      <c r="BQ697" s="1"/>
      <c r="BR697" s="1"/>
      <c r="BS697" s="1"/>
    </row>
    <row r="698" spans="1:71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3"/>
      <c r="BN698" s="3"/>
      <c r="BO698" s="3"/>
      <c r="BP698" s="1"/>
      <c r="BQ698" s="1"/>
      <c r="BR698" s="1"/>
      <c r="BS698" s="1"/>
    </row>
    <row r="699" spans="1:71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3"/>
      <c r="BN699" s="3"/>
      <c r="BO699" s="3"/>
      <c r="BP699" s="1"/>
      <c r="BQ699" s="1"/>
      <c r="BR699" s="1"/>
      <c r="BS699" s="1"/>
    </row>
    <row r="700" spans="1:71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3"/>
      <c r="BN700" s="3"/>
      <c r="BO700" s="3"/>
      <c r="BP700" s="1"/>
      <c r="BQ700" s="1"/>
      <c r="BR700" s="1"/>
      <c r="BS700" s="1"/>
    </row>
    <row r="701" spans="1:7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3"/>
      <c r="BN701" s="3"/>
      <c r="BO701" s="3"/>
      <c r="BP701" s="1"/>
      <c r="BQ701" s="1"/>
      <c r="BR701" s="1"/>
      <c r="BS701" s="1"/>
    </row>
    <row r="702" spans="1:71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3"/>
      <c r="BN702" s="3"/>
      <c r="BO702" s="3"/>
      <c r="BP702" s="1"/>
      <c r="BQ702" s="1"/>
      <c r="BR702" s="1"/>
      <c r="BS702" s="1"/>
    </row>
    <row r="703" spans="1:71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3"/>
      <c r="BN703" s="3"/>
      <c r="BO703" s="3"/>
      <c r="BP703" s="1"/>
      <c r="BQ703" s="1"/>
      <c r="BR703" s="1"/>
      <c r="BS703" s="1"/>
    </row>
    <row r="704" spans="1:71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3"/>
      <c r="BN704" s="3"/>
      <c r="BO704" s="3"/>
      <c r="BP704" s="1"/>
      <c r="BQ704" s="1"/>
      <c r="BR704" s="1"/>
      <c r="BS704" s="1"/>
    </row>
    <row r="705" spans="1:71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3"/>
      <c r="BN705" s="3"/>
      <c r="BO705" s="3"/>
      <c r="BP705" s="1"/>
      <c r="BQ705" s="1"/>
      <c r="BR705" s="1"/>
      <c r="BS705" s="1"/>
    </row>
    <row r="706" spans="1:71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3"/>
      <c r="BN706" s="3"/>
      <c r="BO706" s="3"/>
      <c r="BP706" s="1"/>
      <c r="BQ706" s="1"/>
      <c r="BR706" s="1"/>
      <c r="BS706" s="1"/>
    </row>
    <row r="707" spans="1:71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3"/>
      <c r="BN707" s="3"/>
      <c r="BO707" s="3"/>
      <c r="BP707" s="1"/>
      <c r="BQ707" s="1"/>
      <c r="BR707" s="1"/>
      <c r="BS707" s="1"/>
    </row>
    <row r="708" spans="1:71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3"/>
      <c r="BN708" s="3"/>
      <c r="BO708" s="3"/>
      <c r="BP708" s="1"/>
      <c r="BQ708" s="1"/>
      <c r="BR708" s="1"/>
      <c r="BS708" s="1"/>
    </row>
    <row r="709" spans="1:71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3"/>
      <c r="BN709" s="3"/>
      <c r="BO709" s="3"/>
      <c r="BP709" s="1"/>
      <c r="BQ709" s="1"/>
      <c r="BR709" s="1"/>
      <c r="BS709" s="1"/>
    </row>
    <row r="710" spans="1:71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3"/>
      <c r="BN710" s="3"/>
      <c r="BO710" s="3"/>
      <c r="BP710" s="1"/>
      <c r="BQ710" s="1"/>
      <c r="BR710" s="1"/>
      <c r="BS710" s="1"/>
    </row>
    <row r="711" spans="1:7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3"/>
      <c r="BN711" s="3"/>
      <c r="BO711" s="3"/>
      <c r="BP711" s="1"/>
      <c r="BQ711" s="1"/>
      <c r="BR711" s="1"/>
      <c r="BS711" s="1"/>
    </row>
    <row r="712" spans="1:71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3"/>
      <c r="BN712" s="3"/>
      <c r="BO712" s="3"/>
      <c r="BP712" s="1"/>
      <c r="BQ712" s="1"/>
      <c r="BR712" s="1"/>
      <c r="BS712" s="1"/>
    </row>
    <row r="713" spans="1:71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3"/>
      <c r="BN713" s="3"/>
      <c r="BO713" s="3"/>
      <c r="BP713" s="1"/>
      <c r="BQ713" s="1"/>
      <c r="BR713" s="1"/>
      <c r="BS713" s="1"/>
    </row>
    <row r="714" spans="1:71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3"/>
      <c r="BN714" s="3"/>
      <c r="BO714" s="3"/>
      <c r="BP714" s="1"/>
      <c r="BQ714" s="1"/>
      <c r="BR714" s="1"/>
      <c r="BS714" s="1"/>
    </row>
    <row r="715" spans="1:71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3"/>
      <c r="BN715" s="3"/>
      <c r="BO715" s="3"/>
      <c r="BP715" s="1"/>
      <c r="BQ715" s="1"/>
      <c r="BR715" s="1"/>
      <c r="BS715" s="1"/>
    </row>
    <row r="716" spans="1:71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3"/>
      <c r="BN716" s="3"/>
      <c r="BO716" s="3"/>
      <c r="BP716" s="1"/>
      <c r="BQ716" s="1"/>
      <c r="BR716" s="1"/>
      <c r="BS716" s="1"/>
    </row>
    <row r="717" spans="1:71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3"/>
      <c r="BN717" s="3"/>
      <c r="BO717" s="3"/>
      <c r="BP717" s="1"/>
      <c r="BQ717" s="1"/>
      <c r="BR717" s="1"/>
      <c r="BS717" s="1"/>
    </row>
    <row r="718" spans="1:71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3"/>
      <c r="BN718" s="3"/>
      <c r="BO718" s="3"/>
      <c r="BP718" s="1"/>
      <c r="BQ718" s="1"/>
      <c r="BR718" s="1"/>
      <c r="BS718" s="1"/>
    </row>
    <row r="719" spans="1:71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3"/>
      <c r="BN719" s="3"/>
      <c r="BO719" s="3"/>
      <c r="BP719" s="1"/>
      <c r="BQ719" s="1"/>
      <c r="BR719" s="1"/>
      <c r="BS719" s="1"/>
    </row>
    <row r="720" spans="1:71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3"/>
      <c r="BN720" s="3"/>
      <c r="BO720" s="3"/>
      <c r="BP720" s="1"/>
      <c r="BQ720" s="1"/>
      <c r="BR720" s="1"/>
      <c r="BS720" s="1"/>
    </row>
    <row r="721" spans="1:7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3"/>
      <c r="BN721" s="3"/>
      <c r="BO721" s="3"/>
      <c r="BP721" s="1"/>
      <c r="BQ721" s="1"/>
      <c r="BR721" s="1"/>
      <c r="BS721" s="1"/>
    </row>
    <row r="722" spans="1:71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3"/>
      <c r="BN722" s="3"/>
      <c r="BO722" s="3"/>
      <c r="BP722" s="1"/>
      <c r="BQ722" s="1"/>
      <c r="BR722" s="1"/>
      <c r="BS722" s="1"/>
    </row>
    <row r="723" spans="1:71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3"/>
      <c r="BN723" s="3"/>
      <c r="BO723" s="3"/>
      <c r="BP723" s="1"/>
      <c r="BQ723" s="1"/>
      <c r="BR723" s="1"/>
      <c r="BS723" s="1"/>
    </row>
    <row r="724" spans="1:71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3"/>
      <c r="BN724" s="3"/>
      <c r="BO724" s="3"/>
      <c r="BP724" s="1"/>
      <c r="BQ724" s="1"/>
      <c r="BR724" s="1"/>
      <c r="BS724" s="1"/>
    </row>
    <row r="725" spans="1:71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3"/>
      <c r="BN725" s="3"/>
      <c r="BO725" s="3"/>
      <c r="BP725" s="1"/>
      <c r="BQ725" s="1"/>
      <c r="BR725" s="1"/>
      <c r="BS725" s="1"/>
    </row>
    <row r="726" spans="1:71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3"/>
      <c r="BN726" s="3"/>
      <c r="BO726" s="3"/>
      <c r="BP726" s="1"/>
      <c r="BQ726" s="1"/>
      <c r="BR726" s="1"/>
      <c r="BS726" s="1"/>
    </row>
    <row r="727" spans="1:71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3"/>
      <c r="BN727" s="3"/>
      <c r="BO727" s="3"/>
      <c r="BP727" s="1"/>
      <c r="BQ727" s="1"/>
      <c r="BR727" s="1"/>
      <c r="BS727" s="1"/>
    </row>
    <row r="728" spans="1:71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3"/>
      <c r="BN728" s="3"/>
      <c r="BO728" s="3"/>
      <c r="BP728" s="1"/>
      <c r="BQ728" s="1"/>
      <c r="BR728" s="1"/>
      <c r="BS728" s="1"/>
    </row>
    <row r="729" spans="1:71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3"/>
      <c r="BN729" s="3"/>
      <c r="BO729" s="3"/>
      <c r="BP729" s="1"/>
      <c r="BQ729" s="1"/>
      <c r="BR729" s="1"/>
      <c r="BS729" s="1"/>
    </row>
    <row r="730" spans="1:71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3"/>
      <c r="BN730" s="3"/>
      <c r="BO730" s="3"/>
      <c r="BP730" s="1"/>
      <c r="BQ730" s="1"/>
      <c r="BR730" s="1"/>
      <c r="BS730" s="1"/>
    </row>
    <row r="731" spans="1:7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3"/>
      <c r="BN731" s="3"/>
      <c r="BO731" s="3"/>
      <c r="BP731" s="1"/>
      <c r="BQ731" s="1"/>
      <c r="BR731" s="1"/>
      <c r="BS731" s="1"/>
    </row>
    <row r="732" spans="1:71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3"/>
      <c r="BN732" s="3"/>
      <c r="BO732" s="3"/>
      <c r="BP732" s="1"/>
      <c r="BQ732" s="1"/>
      <c r="BR732" s="1"/>
      <c r="BS732" s="1"/>
    </row>
    <row r="733" spans="1:71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3"/>
      <c r="BN733" s="3"/>
      <c r="BO733" s="3"/>
      <c r="BP733" s="1"/>
      <c r="BQ733" s="1"/>
      <c r="BR733" s="1"/>
      <c r="BS733" s="1"/>
    </row>
    <row r="734" spans="1:71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3"/>
      <c r="BN734" s="3"/>
      <c r="BO734" s="3"/>
      <c r="BP734" s="1"/>
      <c r="BQ734" s="1"/>
      <c r="BR734" s="1"/>
      <c r="BS734" s="1"/>
    </row>
    <row r="735" spans="1:71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3"/>
      <c r="BN735" s="3"/>
      <c r="BO735" s="3"/>
      <c r="BP735" s="1"/>
      <c r="BQ735" s="1"/>
      <c r="BR735" s="1"/>
      <c r="BS735" s="1"/>
    </row>
    <row r="736" spans="1:71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3"/>
      <c r="BN736" s="3"/>
      <c r="BO736" s="3"/>
      <c r="BP736" s="1"/>
      <c r="BQ736" s="1"/>
      <c r="BR736" s="1"/>
      <c r="BS736" s="1"/>
    </row>
    <row r="737" spans="1:71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3"/>
      <c r="BN737" s="3"/>
      <c r="BO737" s="3"/>
      <c r="BP737" s="1"/>
      <c r="BQ737" s="1"/>
      <c r="BR737" s="1"/>
      <c r="BS737" s="1"/>
    </row>
    <row r="738" spans="1:71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3"/>
      <c r="BN738" s="3"/>
      <c r="BO738" s="3"/>
      <c r="BP738" s="1"/>
      <c r="BQ738" s="1"/>
      <c r="BR738" s="1"/>
      <c r="BS738" s="1"/>
    </row>
    <row r="739" spans="1:71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3"/>
      <c r="BN739" s="3"/>
      <c r="BO739" s="3"/>
      <c r="BP739" s="1"/>
      <c r="BQ739" s="1"/>
      <c r="BR739" s="1"/>
      <c r="BS739" s="1"/>
    </row>
    <row r="740" spans="1:71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3"/>
      <c r="BN740" s="3"/>
      <c r="BO740" s="3"/>
      <c r="BP740" s="1"/>
      <c r="BQ740" s="1"/>
      <c r="BR740" s="1"/>
      <c r="BS740" s="1"/>
    </row>
    <row r="741" spans="1:7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3"/>
      <c r="BN741" s="3"/>
      <c r="BO741" s="3"/>
      <c r="BP741" s="1"/>
      <c r="BQ741" s="1"/>
      <c r="BR741" s="1"/>
      <c r="BS741" s="1"/>
    </row>
    <row r="742" spans="1:71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3"/>
      <c r="BN742" s="3"/>
      <c r="BO742" s="3"/>
      <c r="BP742" s="1"/>
      <c r="BQ742" s="1"/>
      <c r="BR742" s="1"/>
      <c r="BS742" s="1"/>
    </row>
    <row r="743" spans="1:71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3"/>
      <c r="BN743" s="3"/>
      <c r="BO743" s="3"/>
      <c r="BP743" s="1"/>
      <c r="BQ743" s="1"/>
      <c r="BR743" s="1"/>
      <c r="BS743" s="1"/>
    </row>
    <row r="744" spans="1:71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3"/>
      <c r="BN744" s="3"/>
      <c r="BO744" s="3"/>
      <c r="BP744" s="1"/>
      <c r="BQ744" s="1"/>
      <c r="BR744" s="1"/>
      <c r="BS744" s="1"/>
    </row>
    <row r="745" spans="1:71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3"/>
      <c r="BN745" s="3"/>
      <c r="BO745" s="3"/>
      <c r="BP745" s="1"/>
      <c r="BQ745" s="1"/>
      <c r="BR745" s="1"/>
      <c r="BS745" s="1"/>
    </row>
    <row r="746" spans="1:71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3"/>
      <c r="BN746" s="3"/>
      <c r="BO746" s="3"/>
      <c r="BP746" s="1"/>
      <c r="BQ746" s="1"/>
      <c r="BR746" s="1"/>
      <c r="BS746" s="1"/>
    </row>
    <row r="747" spans="1:71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3"/>
      <c r="BN747" s="3"/>
      <c r="BO747" s="3"/>
      <c r="BP747" s="1"/>
      <c r="BQ747" s="1"/>
      <c r="BR747" s="1"/>
      <c r="BS747" s="1"/>
    </row>
    <row r="748" spans="1:71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3"/>
      <c r="BN748" s="3"/>
      <c r="BO748" s="3"/>
      <c r="BP748" s="1"/>
      <c r="BQ748" s="1"/>
      <c r="BR748" s="1"/>
      <c r="BS748" s="1"/>
    </row>
    <row r="749" spans="1:71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3"/>
      <c r="BN749" s="3"/>
      <c r="BO749" s="3"/>
      <c r="BP749" s="1"/>
      <c r="BQ749" s="1"/>
      <c r="BR749" s="1"/>
      <c r="BS749" s="1"/>
    </row>
    <row r="750" spans="1:71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3"/>
      <c r="BN750" s="3"/>
      <c r="BO750" s="3"/>
      <c r="BP750" s="1"/>
      <c r="BQ750" s="1"/>
      <c r="BR750" s="1"/>
      <c r="BS750" s="1"/>
    </row>
    <row r="751" spans="1:7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3"/>
      <c r="BN751" s="3"/>
      <c r="BO751" s="3"/>
      <c r="BP751" s="1"/>
      <c r="BQ751" s="1"/>
      <c r="BR751" s="1"/>
      <c r="BS751" s="1"/>
    </row>
    <row r="752" spans="1:71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3"/>
      <c r="BN752" s="3"/>
      <c r="BO752" s="3"/>
      <c r="BP752" s="1"/>
      <c r="BQ752" s="1"/>
      <c r="BR752" s="1"/>
      <c r="BS752" s="1"/>
    </row>
    <row r="753" spans="1:71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3"/>
      <c r="BN753" s="3"/>
      <c r="BO753" s="3"/>
      <c r="BP753" s="1"/>
      <c r="BQ753" s="1"/>
      <c r="BR753" s="1"/>
      <c r="BS753" s="1"/>
    </row>
    <row r="754" spans="1:71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3"/>
      <c r="BN754" s="3"/>
      <c r="BO754" s="3"/>
      <c r="BP754" s="1"/>
      <c r="BQ754" s="1"/>
      <c r="BR754" s="1"/>
      <c r="BS754" s="1"/>
    </row>
    <row r="755" spans="1:71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3"/>
      <c r="BN755" s="3"/>
      <c r="BO755" s="3"/>
      <c r="BP755" s="1"/>
      <c r="BQ755" s="1"/>
      <c r="BR755" s="1"/>
      <c r="BS755" s="1"/>
    </row>
    <row r="756" spans="1:71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3"/>
      <c r="BN756" s="3"/>
      <c r="BO756" s="3"/>
      <c r="BP756" s="1"/>
      <c r="BQ756" s="1"/>
      <c r="BR756" s="1"/>
      <c r="BS756" s="1"/>
    </row>
    <row r="757" spans="1:71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3"/>
      <c r="BN757" s="3"/>
      <c r="BO757" s="3"/>
      <c r="BP757" s="1"/>
      <c r="BQ757" s="1"/>
      <c r="BR757" s="1"/>
      <c r="BS757" s="1"/>
    </row>
    <row r="758" spans="1:71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3"/>
      <c r="BN758" s="3"/>
      <c r="BO758" s="3"/>
      <c r="BP758" s="1"/>
      <c r="BQ758" s="1"/>
      <c r="BR758" s="1"/>
      <c r="BS758" s="1"/>
    </row>
    <row r="759" spans="1:71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3"/>
      <c r="BN759" s="3"/>
      <c r="BO759" s="3"/>
      <c r="BP759" s="1"/>
      <c r="BQ759" s="1"/>
      <c r="BR759" s="1"/>
      <c r="BS759" s="1"/>
    </row>
    <row r="760" spans="1:71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3"/>
      <c r="BN760" s="3"/>
      <c r="BO760" s="3"/>
      <c r="BP760" s="1"/>
      <c r="BQ760" s="1"/>
      <c r="BR760" s="1"/>
      <c r="BS760" s="1"/>
    </row>
    <row r="761" spans="1:7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3"/>
      <c r="BN761" s="3"/>
      <c r="BO761" s="3"/>
      <c r="BP761" s="1"/>
      <c r="BQ761" s="1"/>
      <c r="BR761" s="1"/>
      <c r="BS761" s="1"/>
    </row>
    <row r="762" spans="1:71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3"/>
      <c r="BN762" s="3"/>
      <c r="BO762" s="3"/>
      <c r="BP762" s="1"/>
      <c r="BQ762" s="1"/>
      <c r="BR762" s="1"/>
      <c r="BS762" s="1"/>
    </row>
    <row r="763" spans="1:71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3"/>
      <c r="BN763" s="3"/>
      <c r="BO763" s="3"/>
      <c r="BP763" s="1"/>
      <c r="BQ763" s="1"/>
      <c r="BR763" s="1"/>
      <c r="BS763" s="1"/>
    </row>
    <row r="764" spans="1:71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3"/>
      <c r="BN764" s="3"/>
      <c r="BO764" s="3"/>
      <c r="BP764" s="1"/>
      <c r="BQ764" s="1"/>
      <c r="BR764" s="1"/>
      <c r="BS764" s="1"/>
    </row>
    <row r="765" spans="1:71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3"/>
      <c r="BN765" s="3"/>
      <c r="BO765" s="3"/>
      <c r="BP765" s="1"/>
      <c r="BQ765" s="1"/>
      <c r="BR765" s="1"/>
      <c r="BS765" s="1"/>
    </row>
    <row r="766" spans="1:71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3"/>
      <c r="BN766" s="3"/>
      <c r="BO766" s="3"/>
      <c r="BP766" s="1"/>
      <c r="BQ766" s="1"/>
      <c r="BR766" s="1"/>
      <c r="BS766" s="1"/>
    </row>
    <row r="767" spans="1:71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3"/>
      <c r="BN767" s="3"/>
      <c r="BO767" s="3"/>
      <c r="BP767" s="1"/>
      <c r="BQ767" s="1"/>
      <c r="BR767" s="1"/>
      <c r="BS767" s="1"/>
    </row>
    <row r="768" spans="1:71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3"/>
      <c r="BN768" s="3"/>
      <c r="BO768" s="3"/>
      <c r="BP768" s="1"/>
      <c r="BQ768" s="1"/>
      <c r="BR768" s="1"/>
      <c r="BS768" s="1"/>
    </row>
    <row r="769" spans="1:71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3"/>
      <c r="BN769" s="3"/>
      <c r="BO769" s="3"/>
      <c r="BP769" s="1"/>
      <c r="BQ769" s="1"/>
      <c r="BR769" s="1"/>
      <c r="BS769" s="1"/>
    </row>
    <row r="770" spans="1:71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3"/>
      <c r="BN770" s="3"/>
      <c r="BO770" s="3"/>
      <c r="BP770" s="1"/>
      <c r="BQ770" s="1"/>
      <c r="BR770" s="1"/>
      <c r="BS770" s="1"/>
    </row>
    <row r="771" spans="1: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3"/>
      <c r="BN771" s="3"/>
      <c r="BO771" s="3"/>
      <c r="BP771" s="1"/>
      <c r="BQ771" s="1"/>
      <c r="BR771" s="1"/>
      <c r="BS771" s="1"/>
    </row>
    <row r="772" spans="1:71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3"/>
      <c r="BN772" s="3"/>
      <c r="BO772" s="3"/>
      <c r="BP772" s="1"/>
      <c r="BQ772" s="1"/>
      <c r="BR772" s="1"/>
      <c r="BS772" s="1"/>
    </row>
    <row r="773" spans="1:71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3"/>
      <c r="BN773" s="3"/>
      <c r="BO773" s="3"/>
      <c r="BP773" s="1"/>
      <c r="BQ773" s="1"/>
      <c r="BR773" s="1"/>
      <c r="BS773" s="1"/>
    </row>
    <row r="774" spans="1:71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3"/>
      <c r="BN774" s="3"/>
      <c r="BO774" s="3"/>
      <c r="BP774" s="1"/>
      <c r="BQ774" s="1"/>
      <c r="BR774" s="1"/>
      <c r="BS774" s="1"/>
    </row>
    <row r="775" spans="1:71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3"/>
      <c r="BN775" s="3"/>
      <c r="BO775" s="3"/>
      <c r="BP775" s="1"/>
      <c r="BQ775" s="1"/>
      <c r="BR775" s="1"/>
      <c r="BS775" s="1"/>
    </row>
    <row r="776" spans="1:71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3"/>
      <c r="BN776" s="3"/>
      <c r="BO776" s="3"/>
      <c r="BP776" s="1"/>
      <c r="BQ776" s="1"/>
      <c r="BR776" s="1"/>
      <c r="BS776" s="1"/>
    </row>
    <row r="777" spans="1:71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3"/>
      <c r="BN777" s="3"/>
      <c r="BO777" s="3"/>
      <c r="BP777" s="1"/>
      <c r="BQ777" s="1"/>
      <c r="BR777" s="1"/>
      <c r="BS777" s="1"/>
    </row>
    <row r="778" spans="1:71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3"/>
      <c r="BN778" s="3"/>
      <c r="BO778" s="3"/>
      <c r="BP778" s="1"/>
      <c r="BQ778" s="1"/>
      <c r="BR778" s="1"/>
      <c r="BS778" s="1"/>
    </row>
    <row r="779" spans="1:71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3"/>
      <c r="BN779" s="3"/>
      <c r="BO779" s="3"/>
      <c r="BP779" s="1"/>
      <c r="BQ779" s="1"/>
      <c r="BR779" s="1"/>
      <c r="BS779" s="1"/>
    </row>
    <row r="780" spans="1:71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3"/>
      <c r="BN780" s="3"/>
      <c r="BO780" s="3"/>
      <c r="BP780" s="1"/>
      <c r="BQ780" s="1"/>
      <c r="BR780" s="1"/>
      <c r="BS780" s="1"/>
    </row>
    <row r="781" spans="1:7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3"/>
      <c r="BN781" s="3"/>
      <c r="BO781" s="3"/>
      <c r="BP781" s="1"/>
      <c r="BQ781" s="1"/>
      <c r="BR781" s="1"/>
      <c r="BS781" s="1"/>
    </row>
    <row r="782" spans="1:71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3"/>
      <c r="BN782" s="3"/>
      <c r="BO782" s="3"/>
      <c r="BP782" s="1"/>
      <c r="BQ782" s="1"/>
      <c r="BR782" s="1"/>
      <c r="BS782" s="1"/>
    </row>
    <row r="783" spans="1:71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3"/>
      <c r="BN783" s="3"/>
      <c r="BO783" s="3"/>
      <c r="BP783" s="1"/>
      <c r="BQ783" s="1"/>
      <c r="BR783" s="1"/>
      <c r="BS783" s="1"/>
    </row>
    <row r="784" spans="1:71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3"/>
      <c r="BN784" s="3"/>
      <c r="BO784" s="3"/>
      <c r="BP784" s="1"/>
      <c r="BQ784" s="1"/>
      <c r="BR784" s="1"/>
      <c r="BS784" s="1"/>
    </row>
    <row r="785" spans="1:71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3"/>
      <c r="BN785" s="3"/>
      <c r="BO785" s="3"/>
      <c r="BP785" s="1"/>
      <c r="BQ785" s="1"/>
      <c r="BR785" s="1"/>
      <c r="BS785" s="1"/>
    </row>
    <row r="786" spans="1:71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3"/>
      <c r="BN786" s="3"/>
      <c r="BO786" s="3"/>
      <c r="BP786" s="1"/>
      <c r="BQ786" s="1"/>
      <c r="BR786" s="1"/>
      <c r="BS786" s="1"/>
    </row>
    <row r="787" spans="1:71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3"/>
      <c r="BN787" s="3"/>
      <c r="BO787" s="3"/>
      <c r="BP787" s="1"/>
      <c r="BQ787" s="1"/>
      <c r="BR787" s="1"/>
      <c r="BS787" s="1"/>
    </row>
    <row r="788" spans="1:71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3"/>
      <c r="BN788" s="3"/>
      <c r="BO788" s="3"/>
      <c r="BP788" s="1"/>
      <c r="BQ788" s="1"/>
      <c r="BR788" s="1"/>
      <c r="BS788" s="1"/>
    </row>
    <row r="789" spans="1:71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3"/>
      <c r="BN789" s="3"/>
      <c r="BO789" s="3"/>
      <c r="BP789" s="1"/>
      <c r="BQ789" s="1"/>
      <c r="BR789" s="1"/>
      <c r="BS789" s="1"/>
    </row>
    <row r="790" spans="1:71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3"/>
      <c r="BN790" s="3"/>
      <c r="BO790" s="3"/>
      <c r="BP790" s="1"/>
      <c r="BQ790" s="1"/>
      <c r="BR790" s="1"/>
      <c r="BS790" s="1"/>
    </row>
    <row r="791" spans="1:7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3"/>
      <c r="BN791" s="3"/>
      <c r="BO791" s="3"/>
      <c r="BP791" s="1"/>
      <c r="BQ791" s="1"/>
      <c r="BR791" s="1"/>
      <c r="BS791" s="1"/>
    </row>
    <row r="792" spans="1:71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3"/>
      <c r="BN792" s="3"/>
      <c r="BO792" s="3"/>
      <c r="BP792" s="1"/>
      <c r="BQ792" s="1"/>
      <c r="BR792" s="1"/>
      <c r="BS792" s="1"/>
    </row>
    <row r="793" spans="1:71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3"/>
      <c r="BN793" s="3"/>
      <c r="BO793" s="3"/>
      <c r="BP793" s="1"/>
      <c r="BQ793" s="1"/>
      <c r="BR793" s="1"/>
      <c r="BS793" s="1"/>
    </row>
    <row r="794" spans="1:71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3"/>
      <c r="BN794" s="3"/>
      <c r="BO794" s="3"/>
      <c r="BP794" s="1"/>
      <c r="BQ794" s="1"/>
      <c r="BR794" s="1"/>
      <c r="BS794" s="1"/>
    </row>
    <row r="795" spans="1:71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3"/>
      <c r="BN795" s="3"/>
      <c r="BO795" s="3"/>
      <c r="BP795" s="1"/>
      <c r="BQ795" s="1"/>
      <c r="BR795" s="1"/>
      <c r="BS795" s="1"/>
    </row>
    <row r="796" spans="1:71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3"/>
      <c r="BN796" s="3"/>
      <c r="BO796" s="3"/>
      <c r="BP796" s="1"/>
      <c r="BQ796" s="1"/>
      <c r="BR796" s="1"/>
      <c r="BS796" s="1"/>
    </row>
    <row r="797" spans="1:71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3"/>
      <c r="BN797" s="3"/>
      <c r="BO797" s="3"/>
      <c r="BP797" s="1"/>
      <c r="BQ797" s="1"/>
      <c r="BR797" s="1"/>
      <c r="BS797" s="1"/>
    </row>
    <row r="798" spans="1:71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3"/>
      <c r="BN798" s="3"/>
      <c r="BO798" s="3"/>
      <c r="BP798" s="1"/>
      <c r="BQ798" s="1"/>
      <c r="BR798" s="1"/>
      <c r="BS798" s="1"/>
    </row>
    <row r="799" spans="1:71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3"/>
      <c r="BN799" s="3"/>
      <c r="BO799" s="3"/>
      <c r="BP799" s="1"/>
      <c r="BQ799" s="1"/>
      <c r="BR799" s="1"/>
      <c r="BS799" s="1"/>
    </row>
    <row r="800" spans="1:71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3"/>
      <c r="BN800" s="3"/>
      <c r="BO800" s="3"/>
      <c r="BP800" s="1"/>
      <c r="BQ800" s="1"/>
      <c r="BR800" s="1"/>
      <c r="BS800" s="1"/>
    </row>
    <row r="801" spans="1:7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3"/>
      <c r="BN801" s="3"/>
      <c r="BO801" s="3"/>
      <c r="BP801" s="1"/>
      <c r="BQ801" s="1"/>
      <c r="BR801" s="1"/>
      <c r="BS801" s="1"/>
    </row>
    <row r="802" spans="1:71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3"/>
      <c r="BN802" s="3"/>
      <c r="BO802" s="3"/>
      <c r="BP802" s="1"/>
      <c r="BQ802" s="1"/>
      <c r="BR802" s="1"/>
      <c r="BS802" s="1"/>
    </row>
    <row r="803" spans="1:71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3"/>
      <c r="BN803" s="3"/>
      <c r="BO803" s="3"/>
      <c r="BP803" s="1"/>
      <c r="BQ803" s="1"/>
      <c r="BR803" s="1"/>
      <c r="BS803" s="1"/>
    </row>
    <row r="804" spans="1:71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3"/>
      <c r="BN804" s="3"/>
      <c r="BO804" s="3"/>
      <c r="BP804" s="1"/>
      <c r="BQ804" s="1"/>
      <c r="BR804" s="1"/>
      <c r="BS804" s="1"/>
    </row>
    <row r="805" spans="1:71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3"/>
      <c r="BN805" s="3"/>
      <c r="BO805" s="3"/>
      <c r="BP805" s="1"/>
      <c r="BQ805" s="1"/>
      <c r="BR805" s="1"/>
      <c r="BS805" s="1"/>
    </row>
    <row r="806" spans="1:71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3"/>
      <c r="BN806" s="3"/>
      <c r="BO806" s="3"/>
      <c r="BP806" s="1"/>
      <c r="BQ806" s="1"/>
      <c r="BR806" s="1"/>
      <c r="BS806" s="1"/>
    </row>
    <row r="807" spans="1:71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3"/>
      <c r="BN807" s="3"/>
      <c r="BO807" s="3"/>
      <c r="BP807" s="1"/>
      <c r="BQ807" s="1"/>
      <c r="BR807" s="1"/>
      <c r="BS807" s="1"/>
    </row>
    <row r="808" spans="1:71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3"/>
      <c r="BN808" s="3"/>
      <c r="BO808" s="3"/>
      <c r="BP808" s="1"/>
      <c r="BQ808" s="1"/>
      <c r="BR808" s="1"/>
      <c r="BS808" s="1"/>
    </row>
    <row r="809" spans="1:71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3"/>
      <c r="BN809" s="3"/>
      <c r="BO809" s="3"/>
      <c r="BP809" s="1"/>
      <c r="BQ809" s="1"/>
      <c r="BR809" s="1"/>
      <c r="BS809" s="1"/>
    </row>
    <row r="810" spans="1:71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3"/>
      <c r="BN810" s="3"/>
      <c r="BO810" s="3"/>
      <c r="BP810" s="1"/>
      <c r="BQ810" s="1"/>
      <c r="BR810" s="1"/>
      <c r="BS810" s="1"/>
    </row>
    <row r="811" spans="1:7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3"/>
      <c r="BN811" s="3"/>
      <c r="BO811" s="3"/>
      <c r="BP811" s="1"/>
      <c r="BQ811" s="1"/>
      <c r="BR811" s="1"/>
      <c r="BS811" s="1"/>
    </row>
    <row r="812" spans="1:71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3"/>
      <c r="BN812" s="3"/>
      <c r="BO812" s="3"/>
      <c r="BP812" s="1"/>
      <c r="BQ812" s="1"/>
      <c r="BR812" s="1"/>
      <c r="BS812" s="1"/>
    </row>
    <row r="813" spans="1:71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3"/>
      <c r="BN813" s="3"/>
      <c r="BO813" s="3"/>
      <c r="BP813" s="1"/>
      <c r="BQ813" s="1"/>
      <c r="BR813" s="1"/>
      <c r="BS813" s="1"/>
    </row>
    <row r="814" spans="1:71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3"/>
      <c r="BN814" s="3"/>
      <c r="BO814" s="3"/>
      <c r="BP814" s="1"/>
      <c r="BQ814" s="1"/>
      <c r="BR814" s="1"/>
      <c r="BS814" s="1"/>
    </row>
    <row r="815" spans="1:71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3"/>
      <c r="BN815" s="3"/>
      <c r="BO815" s="3"/>
      <c r="BP815" s="1"/>
      <c r="BQ815" s="1"/>
      <c r="BR815" s="1"/>
      <c r="BS815" s="1"/>
    </row>
    <row r="816" spans="1:71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3"/>
      <c r="BN816" s="3"/>
      <c r="BO816" s="3"/>
      <c r="BP816" s="1"/>
      <c r="BQ816" s="1"/>
      <c r="BR816" s="1"/>
      <c r="BS816" s="1"/>
    </row>
    <row r="817" spans="1:71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3"/>
      <c r="BN817" s="3"/>
      <c r="BO817" s="3"/>
      <c r="BP817" s="1"/>
      <c r="BQ817" s="1"/>
      <c r="BR817" s="1"/>
      <c r="BS817" s="1"/>
    </row>
    <row r="818" spans="1:71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3"/>
      <c r="BN818" s="3"/>
      <c r="BO818" s="3"/>
      <c r="BP818" s="1"/>
      <c r="BQ818" s="1"/>
      <c r="BR818" s="1"/>
      <c r="BS818" s="1"/>
    </row>
    <row r="819" spans="1:71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3"/>
      <c r="BN819" s="3"/>
      <c r="BO819" s="3"/>
      <c r="BP819" s="1"/>
      <c r="BQ819" s="1"/>
      <c r="BR819" s="1"/>
      <c r="BS819" s="1"/>
    </row>
    <row r="820" spans="1:71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3"/>
      <c r="BN820" s="3"/>
      <c r="BO820" s="3"/>
      <c r="BP820" s="1"/>
      <c r="BQ820" s="1"/>
      <c r="BR820" s="1"/>
      <c r="BS820" s="1"/>
    </row>
    <row r="821" spans="1:7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3"/>
      <c r="BN821" s="3"/>
      <c r="BO821" s="3"/>
      <c r="BP821" s="1"/>
      <c r="BQ821" s="1"/>
      <c r="BR821" s="1"/>
      <c r="BS821" s="1"/>
    </row>
    <row r="822" spans="1:71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3"/>
      <c r="BN822" s="3"/>
      <c r="BO822" s="3"/>
      <c r="BP822" s="1"/>
      <c r="BQ822" s="1"/>
      <c r="BR822" s="1"/>
      <c r="BS822" s="1"/>
    </row>
    <row r="823" spans="1:71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3"/>
      <c r="BN823" s="3"/>
      <c r="BO823" s="3"/>
      <c r="BP823" s="1"/>
      <c r="BQ823" s="1"/>
      <c r="BR823" s="1"/>
      <c r="BS823" s="1"/>
    </row>
    <row r="824" spans="1:71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3"/>
      <c r="BN824" s="3"/>
      <c r="BO824" s="3"/>
      <c r="BP824" s="1"/>
      <c r="BQ824" s="1"/>
      <c r="BR824" s="1"/>
      <c r="BS824" s="1"/>
    </row>
    <row r="825" spans="1:71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3"/>
      <c r="BN825" s="3"/>
      <c r="BO825" s="3"/>
      <c r="BP825" s="1"/>
      <c r="BQ825" s="1"/>
      <c r="BR825" s="1"/>
      <c r="BS825" s="1"/>
    </row>
    <row r="826" spans="1:71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3"/>
      <c r="BN826" s="3"/>
      <c r="BO826" s="3"/>
      <c r="BP826" s="1"/>
      <c r="BQ826" s="1"/>
      <c r="BR826" s="1"/>
      <c r="BS826" s="1"/>
    </row>
    <row r="827" spans="1:71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3"/>
      <c r="BN827" s="3"/>
      <c r="BO827" s="3"/>
      <c r="BP827" s="1"/>
      <c r="BQ827" s="1"/>
      <c r="BR827" s="1"/>
      <c r="BS827" s="1"/>
    </row>
    <row r="828" spans="1:71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3"/>
      <c r="BN828" s="3"/>
      <c r="BO828" s="3"/>
      <c r="BP828" s="1"/>
      <c r="BQ828" s="1"/>
      <c r="BR828" s="1"/>
      <c r="BS828" s="1"/>
    </row>
    <row r="829" spans="1:71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3"/>
      <c r="BN829" s="3"/>
      <c r="BO829" s="3"/>
      <c r="BP829" s="1"/>
      <c r="BQ829" s="1"/>
      <c r="BR829" s="1"/>
      <c r="BS829" s="1"/>
    </row>
    <row r="830" spans="1:71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3"/>
      <c r="BN830" s="3"/>
      <c r="BO830" s="3"/>
      <c r="BP830" s="1"/>
      <c r="BQ830" s="1"/>
      <c r="BR830" s="1"/>
      <c r="BS830" s="1"/>
    </row>
    <row r="831" spans="1:7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3"/>
      <c r="BN831" s="3"/>
      <c r="BO831" s="3"/>
      <c r="BP831" s="1"/>
      <c r="BQ831" s="1"/>
      <c r="BR831" s="1"/>
      <c r="BS831" s="1"/>
    </row>
    <row r="832" spans="1:71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3"/>
      <c r="BN832" s="3"/>
      <c r="BO832" s="3"/>
      <c r="BP832" s="1"/>
      <c r="BQ832" s="1"/>
      <c r="BR832" s="1"/>
      <c r="BS832" s="1"/>
    </row>
    <row r="833" spans="1:71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3"/>
      <c r="BN833" s="3"/>
      <c r="BO833" s="3"/>
      <c r="BP833" s="1"/>
      <c r="BQ833" s="1"/>
      <c r="BR833" s="1"/>
      <c r="BS833" s="1"/>
    </row>
    <row r="834" spans="1:71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3"/>
      <c r="BN834" s="3"/>
      <c r="BO834" s="3"/>
      <c r="BP834" s="1"/>
      <c r="BQ834" s="1"/>
      <c r="BR834" s="1"/>
      <c r="BS834" s="1"/>
    </row>
    <row r="835" spans="1:71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3"/>
      <c r="BN835" s="3"/>
      <c r="BO835" s="3"/>
      <c r="BP835" s="1"/>
      <c r="BQ835" s="1"/>
      <c r="BR835" s="1"/>
      <c r="BS835" s="1"/>
    </row>
    <row r="836" spans="1:71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3"/>
      <c r="BN836" s="3"/>
      <c r="BO836" s="3"/>
      <c r="BP836" s="1"/>
      <c r="BQ836" s="1"/>
      <c r="BR836" s="1"/>
      <c r="BS836" s="1"/>
    </row>
    <row r="837" spans="1:71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3"/>
      <c r="BN837" s="3"/>
      <c r="BO837" s="3"/>
      <c r="BP837" s="1"/>
      <c r="BQ837" s="1"/>
      <c r="BR837" s="1"/>
      <c r="BS837" s="1"/>
    </row>
    <row r="838" spans="1:71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3"/>
      <c r="BN838" s="3"/>
      <c r="BO838" s="3"/>
      <c r="BP838" s="1"/>
      <c r="BQ838" s="1"/>
      <c r="BR838" s="1"/>
      <c r="BS838" s="1"/>
    </row>
    <row r="839" spans="1:71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3"/>
      <c r="BN839" s="3"/>
      <c r="BO839" s="3"/>
      <c r="BP839" s="1"/>
      <c r="BQ839" s="1"/>
      <c r="BR839" s="1"/>
      <c r="BS839" s="1"/>
    </row>
    <row r="840" spans="1:71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3"/>
      <c r="BN840" s="3"/>
      <c r="BO840" s="3"/>
      <c r="BP840" s="1"/>
      <c r="BQ840" s="1"/>
      <c r="BR840" s="1"/>
      <c r="BS840" s="1"/>
    </row>
    <row r="841" spans="1:7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3"/>
      <c r="BN841" s="3"/>
      <c r="BO841" s="3"/>
      <c r="BP841" s="1"/>
      <c r="BQ841" s="1"/>
      <c r="BR841" s="1"/>
      <c r="BS841" s="1"/>
    </row>
    <row r="842" spans="1:71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3"/>
      <c r="BN842" s="3"/>
      <c r="BO842" s="3"/>
      <c r="BP842" s="1"/>
      <c r="BQ842" s="1"/>
      <c r="BR842" s="1"/>
      <c r="BS842" s="1"/>
    </row>
    <row r="843" spans="1:71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3"/>
      <c r="BN843" s="3"/>
      <c r="BO843" s="3"/>
      <c r="BP843" s="1"/>
      <c r="BQ843" s="1"/>
      <c r="BR843" s="1"/>
      <c r="BS843" s="1"/>
    </row>
    <row r="844" spans="1:71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3"/>
      <c r="BN844" s="3"/>
      <c r="BO844" s="3"/>
      <c r="BP844" s="1"/>
      <c r="BQ844" s="1"/>
      <c r="BR844" s="1"/>
      <c r="BS844" s="1"/>
    </row>
    <row r="845" spans="1:71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3"/>
      <c r="BN845" s="3"/>
      <c r="BO845" s="3"/>
      <c r="BP845" s="1"/>
      <c r="BQ845" s="1"/>
      <c r="BR845" s="1"/>
      <c r="BS845" s="1"/>
    </row>
    <row r="846" spans="1:71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3"/>
      <c r="BN846" s="3"/>
      <c r="BO846" s="3"/>
      <c r="BP846" s="1"/>
      <c r="BQ846" s="1"/>
      <c r="BR846" s="1"/>
      <c r="BS846" s="1"/>
    </row>
    <row r="847" spans="1:71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3"/>
      <c r="BN847" s="3"/>
      <c r="BO847" s="3"/>
      <c r="BP847" s="1"/>
      <c r="BQ847" s="1"/>
      <c r="BR847" s="1"/>
      <c r="BS847" s="1"/>
    </row>
    <row r="848" spans="1:71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3"/>
      <c r="BN848" s="3"/>
      <c r="BO848" s="3"/>
      <c r="BP848" s="1"/>
      <c r="BQ848" s="1"/>
      <c r="BR848" s="1"/>
      <c r="BS848" s="1"/>
    </row>
    <row r="849" spans="1:71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3"/>
      <c r="BN849" s="3"/>
      <c r="BO849" s="3"/>
      <c r="BP849" s="1"/>
      <c r="BQ849" s="1"/>
      <c r="BR849" s="1"/>
      <c r="BS849" s="1"/>
    </row>
    <row r="850" spans="1:71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3"/>
      <c r="BN850" s="3"/>
      <c r="BO850" s="3"/>
      <c r="BP850" s="1"/>
      <c r="BQ850" s="1"/>
      <c r="BR850" s="1"/>
      <c r="BS850" s="1"/>
    </row>
    <row r="851" spans="1:7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3"/>
      <c r="BN851" s="3"/>
      <c r="BO851" s="3"/>
      <c r="BP851" s="1"/>
      <c r="BQ851" s="1"/>
      <c r="BR851" s="1"/>
      <c r="BS851" s="1"/>
    </row>
    <row r="852" spans="1:71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3"/>
      <c r="BN852" s="3"/>
      <c r="BO852" s="3"/>
      <c r="BP852" s="1"/>
      <c r="BQ852" s="1"/>
      <c r="BR852" s="1"/>
      <c r="BS852" s="1"/>
    </row>
    <row r="853" spans="1:71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3"/>
      <c r="BN853" s="3"/>
      <c r="BO853" s="3"/>
      <c r="BP853" s="1"/>
      <c r="BQ853" s="1"/>
      <c r="BR853" s="1"/>
      <c r="BS853" s="1"/>
    </row>
    <row r="854" spans="1:71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3"/>
      <c r="BN854" s="3"/>
      <c r="BO854" s="3"/>
      <c r="BP854" s="1"/>
      <c r="BQ854" s="1"/>
      <c r="BR854" s="1"/>
      <c r="BS854" s="1"/>
    </row>
    <row r="855" spans="1:71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3"/>
      <c r="BN855" s="3"/>
      <c r="BO855" s="3"/>
      <c r="BP855" s="1"/>
      <c r="BQ855" s="1"/>
      <c r="BR855" s="1"/>
      <c r="BS855" s="1"/>
    </row>
    <row r="856" spans="1:71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3"/>
      <c r="BN856" s="3"/>
      <c r="BO856" s="3"/>
      <c r="BP856" s="1"/>
      <c r="BQ856" s="1"/>
      <c r="BR856" s="1"/>
      <c r="BS856" s="1"/>
    </row>
    <row r="857" spans="1:71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3"/>
      <c r="BN857" s="3"/>
      <c r="BO857" s="3"/>
      <c r="BP857" s="1"/>
      <c r="BQ857" s="1"/>
      <c r="BR857" s="1"/>
      <c r="BS857" s="1"/>
    </row>
    <row r="858" spans="1:71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3"/>
      <c r="BN858" s="3"/>
      <c r="BO858" s="3"/>
      <c r="BP858" s="1"/>
      <c r="BQ858" s="1"/>
      <c r="BR858" s="1"/>
      <c r="BS858" s="1"/>
    </row>
    <row r="859" spans="1:71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3"/>
      <c r="BN859" s="3"/>
      <c r="BO859" s="3"/>
      <c r="BP859" s="1"/>
      <c r="BQ859" s="1"/>
      <c r="BR859" s="1"/>
      <c r="BS859" s="1"/>
    </row>
    <row r="860" spans="1:71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3"/>
      <c r="BN860" s="3"/>
      <c r="BO860" s="3"/>
      <c r="BP860" s="1"/>
      <c r="BQ860" s="1"/>
      <c r="BR860" s="1"/>
      <c r="BS860" s="1"/>
    </row>
    <row r="861" spans="1:7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3"/>
      <c r="BN861" s="3"/>
      <c r="BO861" s="3"/>
      <c r="BP861" s="1"/>
      <c r="BQ861" s="1"/>
      <c r="BR861" s="1"/>
      <c r="BS861" s="1"/>
    </row>
    <row r="862" spans="1:71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3"/>
      <c r="BN862" s="3"/>
      <c r="BO862" s="3"/>
      <c r="BP862" s="1"/>
      <c r="BQ862" s="1"/>
      <c r="BR862" s="1"/>
      <c r="BS862" s="1"/>
    </row>
    <row r="863" spans="1:71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3"/>
      <c r="BN863" s="3"/>
      <c r="BO863" s="3"/>
      <c r="BP863" s="1"/>
      <c r="BQ863" s="1"/>
      <c r="BR863" s="1"/>
      <c r="BS863" s="1"/>
    </row>
    <row r="864" spans="1:71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3"/>
      <c r="BN864" s="3"/>
      <c r="BO864" s="3"/>
      <c r="BP864" s="1"/>
      <c r="BQ864" s="1"/>
      <c r="BR864" s="1"/>
      <c r="BS864" s="1"/>
    </row>
    <row r="865" spans="1:71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3"/>
      <c r="BN865" s="3"/>
      <c r="BO865" s="3"/>
      <c r="BP865" s="1"/>
      <c r="BQ865" s="1"/>
      <c r="BR865" s="1"/>
      <c r="BS865" s="1"/>
    </row>
    <row r="866" spans="1:71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3"/>
      <c r="BN866" s="3"/>
      <c r="BO866" s="3"/>
      <c r="BP866" s="1"/>
      <c r="BQ866" s="1"/>
      <c r="BR866" s="1"/>
      <c r="BS866" s="1"/>
    </row>
    <row r="867" spans="1:71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3"/>
      <c r="BN867" s="3"/>
      <c r="BO867" s="3"/>
      <c r="BP867" s="1"/>
      <c r="BQ867" s="1"/>
      <c r="BR867" s="1"/>
      <c r="BS867" s="1"/>
    </row>
    <row r="868" spans="1:71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3"/>
      <c r="BN868" s="3"/>
      <c r="BO868" s="3"/>
      <c r="BP868" s="1"/>
      <c r="BQ868" s="1"/>
      <c r="BR868" s="1"/>
      <c r="BS868" s="1"/>
    </row>
    <row r="869" spans="1:71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3"/>
      <c r="BN869" s="3"/>
      <c r="BO869" s="3"/>
      <c r="BP869" s="1"/>
      <c r="BQ869" s="1"/>
      <c r="BR869" s="1"/>
      <c r="BS869" s="1"/>
    </row>
    <row r="870" spans="1:71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3"/>
      <c r="BN870" s="3"/>
      <c r="BO870" s="3"/>
      <c r="BP870" s="1"/>
      <c r="BQ870" s="1"/>
      <c r="BR870" s="1"/>
      <c r="BS870" s="1"/>
    </row>
    <row r="871" spans="1: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3"/>
      <c r="BN871" s="3"/>
      <c r="BO871" s="3"/>
      <c r="BP871" s="1"/>
      <c r="BQ871" s="1"/>
      <c r="BR871" s="1"/>
      <c r="BS871" s="1"/>
    </row>
    <row r="872" spans="1:71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3"/>
      <c r="BN872" s="3"/>
      <c r="BO872" s="3"/>
      <c r="BP872" s="1"/>
      <c r="BQ872" s="1"/>
      <c r="BR872" s="1"/>
      <c r="BS872" s="1"/>
    </row>
    <row r="873" spans="1:71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3"/>
      <c r="BN873" s="3"/>
      <c r="BO873" s="3"/>
      <c r="BP873" s="1"/>
      <c r="BQ873" s="1"/>
      <c r="BR873" s="1"/>
      <c r="BS873" s="1"/>
    </row>
    <row r="874" spans="1:71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3"/>
      <c r="BN874" s="3"/>
      <c r="BO874" s="3"/>
      <c r="BP874" s="1"/>
      <c r="BQ874" s="1"/>
      <c r="BR874" s="1"/>
      <c r="BS874" s="1"/>
    </row>
    <row r="875" spans="1:71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3"/>
      <c r="BN875" s="3"/>
      <c r="BO875" s="3"/>
      <c r="BP875" s="1"/>
      <c r="BQ875" s="1"/>
      <c r="BR875" s="1"/>
      <c r="BS875" s="1"/>
    </row>
    <row r="876" spans="1:71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3"/>
      <c r="BN876" s="3"/>
      <c r="BO876" s="3"/>
      <c r="BP876" s="1"/>
      <c r="BQ876" s="1"/>
      <c r="BR876" s="1"/>
      <c r="BS876" s="1"/>
    </row>
    <row r="877" spans="1:71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3"/>
      <c r="BN877" s="3"/>
      <c r="BO877" s="3"/>
      <c r="BP877" s="1"/>
      <c r="BQ877" s="1"/>
      <c r="BR877" s="1"/>
      <c r="BS877" s="1"/>
    </row>
    <row r="878" spans="1:71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3"/>
      <c r="BN878" s="3"/>
      <c r="BO878" s="3"/>
      <c r="BP878" s="1"/>
      <c r="BQ878" s="1"/>
      <c r="BR878" s="1"/>
      <c r="BS878" s="1"/>
    </row>
    <row r="879" spans="1:71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3"/>
      <c r="BN879" s="3"/>
      <c r="BO879" s="3"/>
      <c r="BP879" s="1"/>
      <c r="BQ879" s="1"/>
      <c r="BR879" s="1"/>
      <c r="BS879" s="1"/>
    </row>
    <row r="880" spans="1:71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3"/>
      <c r="BN880" s="3"/>
      <c r="BO880" s="3"/>
      <c r="BP880" s="1"/>
      <c r="BQ880" s="1"/>
      <c r="BR880" s="1"/>
      <c r="BS880" s="1"/>
    </row>
    <row r="881" spans="1:7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3"/>
      <c r="BN881" s="3"/>
      <c r="BO881" s="3"/>
      <c r="BP881" s="1"/>
      <c r="BQ881" s="1"/>
      <c r="BR881" s="1"/>
      <c r="BS881" s="1"/>
    </row>
    <row r="882" spans="1:71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3"/>
      <c r="BN882" s="3"/>
      <c r="BO882" s="3"/>
      <c r="BP882" s="1"/>
      <c r="BQ882" s="1"/>
      <c r="BR882" s="1"/>
      <c r="BS882" s="1"/>
    </row>
    <row r="883" spans="1:71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3"/>
      <c r="BN883" s="3"/>
      <c r="BO883" s="3"/>
      <c r="BP883" s="1"/>
      <c r="BQ883" s="1"/>
      <c r="BR883" s="1"/>
      <c r="BS883" s="1"/>
    </row>
    <row r="884" spans="1:71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3"/>
      <c r="BN884" s="3"/>
      <c r="BO884" s="3"/>
      <c r="BP884" s="1"/>
      <c r="BQ884" s="1"/>
      <c r="BR884" s="1"/>
      <c r="BS884" s="1"/>
    </row>
    <row r="885" spans="1:71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3"/>
      <c r="BN885" s="3"/>
      <c r="BO885" s="3"/>
      <c r="BP885" s="1"/>
      <c r="BQ885" s="1"/>
      <c r="BR885" s="1"/>
      <c r="BS885" s="1"/>
    </row>
    <row r="886" spans="1:71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3"/>
      <c r="BN886" s="3"/>
      <c r="BO886" s="3"/>
      <c r="BP886" s="1"/>
      <c r="BQ886" s="1"/>
      <c r="BR886" s="1"/>
      <c r="BS886" s="1"/>
    </row>
    <row r="887" spans="1:71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3"/>
      <c r="BN887" s="3"/>
      <c r="BO887" s="3"/>
      <c r="BP887" s="1"/>
      <c r="BQ887" s="1"/>
      <c r="BR887" s="1"/>
      <c r="BS887" s="1"/>
    </row>
    <row r="888" spans="1:71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3"/>
      <c r="BN888" s="3"/>
      <c r="BO888" s="3"/>
      <c r="BP888" s="1"/>
      <c r="BQ888" s="1"/>
      <c r="BR888" s="1"/>
      <c r="BS888" s="1"/>
    </row>
    <row r="889" spans="1:71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3"/>
      <c r="BN889" s="3"/>
      <c r="BO889" s="3"/>
      <c r="BP889" s="1"/>
      <c r="BQ889" s="1"/>
      <c r="BR889" s="1"/>
      <c r="BS889" s="1"/>
    </row>
    <row r="890" spans="1:71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3"/>
      <c r="BN890" s="3"/>
      <c r="BO890" s="3"/>
      <c r="BP890" s="1"/>
      <c r="BQ890" s="1"/>
      <c r="BR890" s="1"/>
      <c r="BS890" s="1"/>
    </row>
    <row r="891" spans="1:7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3"/>
      <c r="BN891" s="3"/>
      <c r="BO891" s="3"/>
      <c r="BP891" s="1"/>
      <c r="BQ891" s="1"/>
      <c r="BR891" s="1"/>
      <c r="BS891" s="1"/>
    </row>
    <row r="892" spans="1:71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3"/>
      <c r="BN892" s="3"/>
      <c r="BO892" s="3"/>
      <c r="BP892" s="1"/>
      <c r="BQ892" s="1"/>
      <c r="BR892" s="1"/>
      <c r="BS892" s="1"/>
    </row>
    <row r="893" spans="1:71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3"/>
      <c r="BN893" s="3"/>
      <c r="BO893" s="3"/>
      <c r="BP893" s="1"/>
      <c r="BQ893" s="1"/>
      <c r="BR893" s="1"/>
      <c r="BS893" s="1"/>
    </row>
    <row r="894" spans="1:71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3"/>
      <c r="BN894" s="3"/>
      <c r="BO894" s="3"/>
      <c r="BP894" s="1"/>
      <c r="BQ894" s="1"/>
      <c r="BR894" s="1"/>
      <c r="BS894" s="1"/>
    </row>
    <row r="895" spans="1:71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3"/>
      <c r="BN895" s="3"/>
      <c r="BO895" s="3"/>
      <c r="BP895" s="1"/>
      <c r="BQ895" s="1"/>
      <c r="BR895" s="1"/>
      <c r="BS895" s="1"/>
    </row>
    <row r="896" spans="1:71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3"/>
      <c r="BN896" s="3"/>
      <c r="BO896" s="3"/>
      <c r="BP896" s="1"/>
      <c r="BQ896" s="1"/>
      <c r="BR896" s="1"/>
      <c r="BS896" s="1"/>
    </row>
    <row r="897" spans="1:71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3"/>
      <c r="BN897" s="3"/>
      <c r="BO897" s="3"/>
      <c r="BP897" s="1"/>
      <c r="BQ897" s="1"/>
      <c r="BR897" s="1"/>
      <c r="BS897" s="1"/>
    </row>
    <row r="898" spans="1:71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3"/>
      <c r="BN898" s="3"/>
      <c r="BO898" s="3"/>
      <c r="BP898" s="1"/>
      <c r="BQ898" s="1"/>
      <c r="BR898" s="1"/>
      <c r="BS898" s="1"/>
    </row>
    <row r="899" spans="1:71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3"/>
      <c r="BN899" s="3"/>
      <c r="BO899" s="3"/>
      <c r="BP899" s="1"/>
      <c r="BQ899" s="1"/>
      <c r="BR899" s="1"/>
      <c r="BS899" s="1"/>
    </row>
    <row r="900" spans="1:71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3"/>
      <c r="BN900" s="3"/>
      <c r="BO900" s="3"/>
      <c r="BP900" s="1"/>
      <c r="BQ900" s="1"/>
      <c r="BR900" s="1"/>
      <c r="BS900" s="1"/>
    </row>
    <row r="901" spans="1:7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3"/>
      <c r="BN901" s="3"/>
      <c r="BO901" s="3"/>
      <c r="BP901" s="1"/>
      <c r="BQ901" s="1"/>
      <c r="BR901" s="1"/>
      <c r="BS901" s="1"/>
    </row>
    <row r="902" spans="1:71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3"/>
      <c r="BN902" s="3"/>
      <c r="BO902" s="3"/>
      <c r="BP902" s="1"/>
      <c r="BQ902" s="1"/>
      <c r="BR902" s="1"/>
      <c r="BS902" s="1"/>
    </row>
    <row r="903" spans="1:71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3"/>
      <c r="BN903" s="3"/>
      <c r="BO903" s="3"/>
      <c r="BP903" s="1"/>
      <c r="BQ903" s="1"/>
      <c r="BR903" s="1"/>
      <c r="BS903" s="1"/>
    </row>
    <row r="904" spans="1:71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3"/>
      <c r="BN904" s="3"/>
      <c r="BO904" s="3"/>
      <c r="BP904" s="1"/>
      <c r="BQ904" s="1"/>
      <c r="BR904" s="1"/>
      <c r="BS904" s="1"/>
    </row>
    <row r="905" spans="1:71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3"/>
      <c r="BN905" s="3"/>
      <c r="BO905" s="3"/>
      <c r="BP905" s="1"/>
      <c r="BQ905" s="1"/>
      <c r="BR905" s="1"/>
      <c r="BS905" s="1"/>
    </row>
    <row r="906" spans="1:71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3"/>
      <c r="BN906" s="3"/>
      <c r="BO906" s="3"/>
      <c r="BP906" s="1"/>
      <c r="BQ906" s="1"/>
      <c r="BR906" s="1"/>
      <c r="BS906" s="1"/>
    </row>
    <row r="907" spans="1:71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3"/>
      <c r="BN907" s="3"/>
      <c r="BO907" s="3"/>
      <c r="BP907" s="1"/>
      <c r="BQ907" s="1"/>
      <c r="BR907" s="1"/>
      <c r="BS907" s="1"/>
    </row>
    <row r="908" spans="1:71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3"/>
      <c r="BN908" s="3"/>
      <c r="BO908" s="3"/>
      <c r="BP908" s="1"/>
      <c r="BQ908" s="1"/>
      <c r="BR908" s="1"/>
      <c r="BS908" s="1"/>
    </row>
    <row r="909" spans="1:71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3"/>
      <c r="BN909" s="3"/>
      <c r="BO909" s="3"/>
      <c r="BP909" s="1"/>
      <c r="BQ909" s="1"/>
      <c r="BR909" s="1"/>
      <c r="BS909" s="1"/>
    </row>
    <row r="910" spans="1:71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3"/>
      <c r="BN910" s="3"/>
      <c r="BO910" s="3"/>
      <c r="BP910" s="1"/>
      <c r="BQ910" s="1"/>
      <c r="BR910" s="1"/>
      <c r="BS910" s="1"/>
    </row>
    <row r="911" spans="1:7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3"/>
      <c r="BN911" s="3"/>
      <c r="BO911" s="3"/>
      <c r="BP911" s="1"/>
      <c r="BQ911" s="1"/>
      <c r="BR911" s="1"/>
      <c r="BS911" s="1"/>
    </row>
    <row r="912" spans="1:71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3"/>
      <c r="BN912" s="3"/>
      <c r="BO912" s="3"/>
      <c r="BP912" s="1"/>
      <c r="BQ912" s="1"/>
      <c r="BR912" s="1"/>
      <c r="BS912" s="1"/>
    </row>
    <row r="913" spans="1:71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3"/>
      <c r="BN913" s="3"/>
      <c r="BO913" s="3"/>
      <c r="BP913" s="1"/>
      <c r="BQ913" s="1"/>
      <c r="BR913" s="1"/>
      <c r="BS913" s="1"/>
    </row>
    <row r="914" spans="1:71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3"/>
      <c r="BN914" s="3"/>
      <c r="BO914" s="3"/>
      <c r="BP914" s="1"/>
      <c r="BQ914" s="1"/>
      <c r="BR914" s="1"/>
      <c r="BS914" s="1"/>
    </row>
    <row r="915" spans="1:71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3"/>
      <c r="BN915" s="3"/>
      <c r="BO915" s="3"/>
      <c r="BP915" s="1"/>
      <c r="BQ915" s="1"/>
      <c r="BR915" s="1"/>
      <c r="BS915" s="1"/>
    </row>
    <row r="916" spans="1:71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3"/>
      <c r="BN916" s="3"/>
      <c r="BO916" s="3"/>
      <c r="BP916" s="1"/>
      <c r="BQ916" s="1"/>
      <c r="BR916" s="1"/>
      <c r="BS916" s="1"/>
    </row>
    <row r="917" spans="1:71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3"/>
      <c r="BN917" s="3"/>
      <c r="BO917" s="3"/>
      <c r="BP917" s="1"/>
      <c r="BQ917" s="1"/>
      <c r="BR917" s="1"/>
      <c r="BS917" s="1"/>
    </row>
    <row r="918" spans="1:71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3"/>
      <c r="BN918" s="3"/>
      <c r="BO918" s="3"/>
      <c r="BP918" s="1"/>
      <c r="BQ918" s="1"/>
      <c r="BR918" s="1"/>
      <c r="BS918" s="1"/>
    </row>
    <row r="919" spans="1:71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3"/>
      <c r="BN919" s="3"/>
      <c r="BO919" s="3"/>
      <c r="BP919" s="1"/>
      <c r="BQ919" s="1"/>
      <c r="BR919" s="1"/>
      <c r="BS919" s="1"/>
    </row>
    <row r="920" spans="1:71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3"/>
      <c r="BN920" s="3"/>
      <c r="BO920" s="3"/>
      <c r="BP920" s="1"/>
      <c r="BQ920" s="1"/>
      <c r="BR920" s="1"/>
      <c r="BS920" s="1"/>
    </row>
    <row r="921" spans="1:7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3"/>
      <c r="BN921" s="3"/>
      <c r="BO921" s="3"/>
      <c r="BP921" s="1"/>
      <c r="BQ921" s="1"/>
      <c r="BR921" s="1"/>
      <c r="BS921" s="1"/>
    </row>
    <row r="922" spans="1:71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3"/>
      <c r="BN922" s="3"/>
      <c r="BO922" s="3"/>
      <c r="BP922" s="1"/>
      <c r="BQ922" s="1"/>
      <c r="BR922" s="1"/>
      <c r="BS922" s="1"/>
    </row>
    <row r="923" spans="1:71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3"/>
      <c r="BN923" s="3"/>
      <c r="BO923" s="3"/>
      <c r="BP923" s="1"/>
      <c r="BQ923" s="1"/>
      <c r="BR923" s="1"/>
      <c r="BS923" s="1"/>
    </row>
    <row r="924" spans="1:71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3"/>
      <c r="BN924" s="3"/>
      <c r="BO924" s="3"/>
      <c r="BP924" s="1"/>
      <c r="BQ924" s="1"/>
      <c r="BR924" s="1"/>
      <c r="BS924" s="1"/>
    </row>
    <row r="925" spans="1:71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3"/>
      <c r="BN925" s="3"/>
      <c r="BO925" s="3"/>
      <c r="BP925" s="1"/>
      <c r="BQ925" s="1"/>
      <c r="BR925" s="1"/>
      <c r="BS925" s="1"/>
    </row>
    <row r="926" spans="1:71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3"/>
      <c r="BN926" s="3"/>
      <c r="BO926" s="3"/>
      <c r="BP926" s="1"/>
      <c r="BQ926" s="1"/>
      <c r="BR926" s="1"/>
      <c r="BS926" s="1"/>
    </row>
    <row r="927" spans="1:71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3"/>
      <c r="BN927" s="3"/>
      <c r="BO927" s="3"/>
      <c r="BP927" s="1"/>
      <c r="BQ927" s="1"/>
      <c r="BR927" s="1"/>
      <c r="BS927" s="1"/>
    </row>
    <row r="928" spans="1:71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3"/>
      <c r="BN928" s="3"/>
      <c r="BO928" s="3"/>
      <c r="BP928" s="1"/>
      <c r="BQ928" s="1"/>
      <c r="BR928" s="1"/>
      <c r="BS928" s="1"/>
    </row>
    <row r="929" spans="1:71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3"/>
      <c r="BN929" s="3"/>
      <c r="BO929" s="3"/>
      <c r="BP929" s="1"/>
      <c r="BQ929" s="1"/>
      <c r="BR929" s="1"/>
      <c r="BS929" s="1"/>
    </row>
    <row r="930" spans="1:71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3"/>
      <c r="BN930" s="3"/>
      <c r="BO930" s="3"/>
      <c r="BP930" s="1"/>
      <c r="BQ930" s="1"/>
      <c r="BR930" s="1"/>
      <c r="BS930" s="1"/>
    </row>
    <row r="931" spans="1:7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3"/>
      <c r="BN931" s="3"/>
      <c r="BO931" s="3"/>
      <c r="BP931" s="1"/>
      <c r="BQ931" s="1"/>
      <c r="BR931" s="1"/>
      <c r="BS931" s="1"/>
    </row>
    <row r="932" spans="1:71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3"/>
      <c r="BN932" s="3"/>
      <c r="BO932" s="3"/>
      <c r="BP932" s="1"/>
      <c r="BQ932" s="1"/>
      <c r="BR932" s="1"/>
      <c r="BS932" s="1"/>
    </row>
    <row r="933" spans="1:71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3"/>
      <c r="BN933" s="3"/>
      <c r="BO933" s="3"/>
      <c r="BP933" s="1"/>
      <c r="BQ933" s="1"/>
      <c r="BR933" s="1"/>
      <c r="BS933" s="1"/>
    </row>
    <row r="934" spans="1:71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3"/>
      <c r="BN934" s="3"/>
      <c r="BO934" s="3"/>
      <c r="BP934" s="1"/>
      <c r="BQ934" s="1"/>
      <c r="BR934" s="1"/>
      <c r="BS934" s="1"/>
    </row>
    <row r="935" spans="1:71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3"/>
      <c r="BN935" s="3"/>
      <c r="BO935" s="3"/>
      <c r="BP935" s="1"/>
      <c r="BQ935" s="1"/>
      <c r="BR935" s="1"/>
      <c r="BS935" s="1"/>
    </row>
    <row r="936" spans="1:71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3"/>
      <c r="BN936" s="3"/>
      <c r="BO936" s="3"/>
      <c r="BP936" s="1"/>
      <c r="BQ936" s="1"/>
      <c r="BR936" s="1"/>
      <c r="BS936" s="1"/>
    </row>
    <row r="937" spans="1:71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3"/>
      <c r="BN937" s="3"/>
      <c r="BO937" s="3"/>
      <c r="BP937" s="1"/>
      <c r="BQ937" s="1"/>
      <c r="BR937" s="1"/>
      <c r="BS937" s="1"/>
    </row>
    <row r="938" spans="1:71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3"/>
      <c r="BN938" s="3"/>
      <c r="BO938" s="3"/>
      <c r="BP938" s="1"/>
      <c r="BQ938" s="1"/>
      <c r="BR938" s="1"/>
      <c r="BS938" s="1"/>
    </row>
    <row r="939" spans="1:71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3"/>
      <c r="BN939" s="3"/>
      <c r="BO939" s="3"/>
      <c r="BP939" s="1"/>
      <c r="BQ939" s="1"/>
      <c r="BR939" s="1"/>
      <c r="BS939" s="1"/>
    </row>
    <row r="940" spans="1:71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3"/>
      <c r="BN940" s="3"/>
      <c r="BO940" s="3"/>
      <c r="BP940" s="1"/>
      <c r="BQ940" s="1"/>
      <c r="BR940" s="1"/>
      <c r="BS940" s="1"/>
    </row>
    <row r="941" spans="1:7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3"/>
      <c r="BN941" s="3"/>
      <c r="BO941" s="3"/>
      <c r="BP941" s="1"/>
      <c r="BQ941" s="1"/>
      <c r="BR941" s="1"/>
      <c r="BS941" s="1"/>
    </row>
    <row r="942" spans="1:71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3"/>
      <c r="BN942" s="3"/>
      <c r="BO942" s="3"/>
      <c r="BP942" s="1"/>
      <c r="BQ942" s="1"/>
      <c r="BR942" s="1"/>
      <c r="BS942" s="1"/>
    </row>
    <row r="943" spans="1:71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3"/>
      <c r="BN943" s="3"/>
      <c r="BO943" s="3"/>
      <c r="BP943" s="1"/>
      <c r="BQ943" s="1"/>
      <c r="BR943" s="1"/>
      <c r="BS943" s="1"/>
    </row>
    <row r="944" spans="1:71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3"/>
      <c r="BN944" s="3"/>
      <c r="BO944" s="3"/>
      <c r="BP944" s="1"/>
      <c r="BQ944" s="1"/>
      <c r="BR944" s="1"/>
      <c r="BS944" s="1"/>
    </row>
    <row r="945" spans="1:71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3"/>
      <c r="BN945" s="3"/>
      <c r="BO945" s="3"/>
      <c r="BP945" s="1"/>
      <c r="BQ945" s="1"/>
      <c r="BR945" s="1"/>
      <c r="BS945" s="1"/>
    </row>
    <row r="946" spans="1:71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3"/>
      <c r="BN946" s="3"/>
      <c r="BO946" s="3"/>
      <c r="BP946" s="1"/>
      <c r="BQ946" s="1"/>
      <c r="BR946" s="1"/>
      <c r="BS946" s="1"/>
    </row>
    <row r="947" spans="1:71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3"/>
      <c r="BN947" s="3"/>
      <c r="BO947" s="3"/>
      <c r="BP947" s="1"/>
      <c r="BQ947" s="1"/>
      <c r="BR947" s="1"/>
      <c r="BS947" s="1"/>
    </row>
    <row r="948" spans="1:71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3"/>
      <c r="BN948" s="3"/>
      <c r="BO948" s="3"/>
      <c r="BP948" s="1"/>
      <c r="BQ948" s="1"/>
      <c r="BR948" s="1"/>
      <c r="BS948" s="1"/>
    </row>
    <row r="949" spans="1:71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3"/>
      <c r="BN949" s="3"/>
      <c r="BO949" s="3"/>
      <c r="BP949" s="1"/>
      <c r="BQ949" s="1"/>
      <c r="BR949" s="1"/>
      <c r="BS949" s="1"/>
    </row>
    <row r="950" spans="1:71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3"/>
      <c r="BN950" s="3"/>
      <c r="BO950" s="3"/>
      <c r="BP950" s="1"/>
      <c r="BQ950" s="1"/>
      <c r="BR950" s="1"/>
      <c r="BS950" s="1"/>
    </row>
    <row r="951" spans="1:7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3"/>
      <c r="BN951" s="3"/>
      <c r="BO951" s="3"/>
      <c r="BP951" s="1"/>
      <c r="BQ951" s="1"/>
      <c r="BR951" s="1"/>
      <c r="BS951" s="1"/>
    </row>
    <row r="952" spans="1:71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3"/>
      <c r="BN952" s="3"/>
      <c r="BO952" s="3"/>
      <c r="BP952" s="1"/>
      <c r="BQ952" s="1"/>
      <c r="BR952" s="1"/>
      <c r="BS952" s="1"/>
    </row>
    <row r="953" spans="1:71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3"/>
      <c r="BN953" s="3"/>
      <c r="BO953" s="3"/>
      <c r="BP953" s="1"/>
      <c r="BQ953" s="1"/>
      <c r="BR953" s="1"/>
      <c r="BS953" s="1"/>
    </row>
    <row r="954" spans="1:71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3"/>
      <c r="BN954" s="3"/>
      <c r="BO954" s="3"/>
      <c r="BP954" s="1"/>
      <c r="BQ954" s="1"/>
      <c r="BR954" s="1"/>
      <c r="BS954" s="1"/>
    </row>
    <row r="955" spans="1:71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3"/>
      <c r="BN955" s="3"/>
      <c r="BO955" s="3"/>
      <c r="BP955" s="1"/>
      <c r="BQ955" s="1"/>
      <c r="BR955" s="1"/>
      <c r="BS955" s="1"/>
    </row>
    <row r="956" spans="1:71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3"/>
      <c r="BN956" s="3"/>
      <c r="BO956" s="3"/>
      <c r="BP956" s="1"/>
      <c r="BQ956" s="1"/>
      <c r="BR956" s="1"/>
      <c r="BS956" s="1"/>
    </row>
    <row r="957" spans="1:71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3"/>
      <c r="BN957" s="3"/>
      <c r="BO957" s="3"/>
      <c r="BP957" s="1"/>
      <c r="BQ957" s="1"/>
      <c r="BR957" s="1"/>
      <c r="BS957" s="1"/>
    </row>
    <row r="958" spans="1:71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3"/>
      <c r="BN958" s="3"/>
      <c r="BO958" s="3"/>
      <c r="BP958" s="1"/>
      <c r="BQ958" s="1"/>
      <c r="BR958" s="1"/>
      <c r="BS958" s="1"/>
    </row>
    <row r="959" spans="1:71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3"/>
      <c r="BN959" s="3"/>
      <c r="BO959" s="3"/>
      <c r="BP959" s="1"/>
      <c r="BQ959" s="1"/>
      <c r="BR959" s="1"/>
      <c r="BS959" s="1"/>
    </row>
    <row r="960" spans="1:71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3"/>
      <c r="BN960" s="3"/>
      <c r="BO960" s="3"/>
      <c r="BP960" s="1"/>
      <c r="BQ960" s="1"/>
      <c r="BR960" s="1"/>
      <c r="BS960" s="1"/>
    </row>
    <row r="961" spans="1:7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3"/>
      <c r="BN961" s="3"/>
      <c r="BO961" s="3"/>
      <c r="BP961" s="1"/>
      <c r="BQ961" s="1"/>
      <c r="BR961" s="1"/>
      <c r="BS961" s="1"/>
    </row>
    <row r="962" spans="1:71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3"/>
      <c r="BN962" s="3"/>
      <c r="BO962" s="3"/>
      <c r="BP962" s="1"/>
      <c r="BQ962" s="1"/>
      <c r="BR962" s="1"/>
      <c r="BS962" s="1"/>
    </row>
    <row r="963" spans="1:71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3"/>
      <c r="BN963" s="3"/>
      <c r="BO963" s="3"/>
      <c r="BP963" s="1"/>
      <c r="BQ963" s="1"/>
      <c r="BR963" s="1"/>
      <c r="BS963" s="1"/>
    </row>
    <row r="964" spans="1:71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3"/>
      <c r="BN964" s="3"/>
      <c r="BO964" s="3"/>
      <c r="BP964" s="1"/>
      <c r="BQ964" s="1"/>
      <c r="BR964" s="1"/>
      <c r="BS964" s="1"/>
    </row>
    <row r="965" spans="1:71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3"/>
      <c r="BN965" s="3"/>
      <c r="BO965" s="3"/>
      <c r="BP965" s="1"/>
      <c r="BQ965" s="1"/>
      <c r="BR965" s="1"/>
      <c r="BS965" s="1"/>
    </row>
    <row r="966" spans="1:71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3"/>
      <c r="BN966" s="3"/>
      <c r="BO966" s="3"/>
      <c r="BP966" s="1"/>
      <c r="BQ966" s="1"/>
      <c r="BR966" s="1"/>
      <c r="BS966" s="1"/>
    </row>
    <row r="967" spans="1:71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3"/>
      <c r="BN967" s="3"/>
      <c r="BO967" s="3"/>
      <c r="BP967" s="1"/>
      <c r="BQ967" s="1"/>
      <c r="BR967" s="1"/>
      <c r="BS967" s="1"/>
    </row>
    <row r="968" spans="1:71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3"/>
      <c r="BN968" s="3"/>
      <c r="BO968" s="3"/>
      <c r="BP968" s="1"/>
      <c r="BQ968" s="1"/>
      <c r="BR968" s="1"/>
      <c r="BS968" s="1"/>
    </row>
    <row r="969" spans="1:71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3"/>
      <c r="BN969" s="3"/>
      <c r="BO969" s="3"/>
      <c r="BP969" s="1"/>
      <c r="BQ969" s="1"/>
      <c r="BR969" s="1"/>
      <c r="BS969" s="1"/>
    </row>
    <row r="970" spans="1:71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3"/>
      <c r="BN970" s="3"/>
      <c r="BO970" s="3"/>
      <c r="BP970" s="1"/>
      <c r="BQ970" s="1"/>
      <c r="BR970" s="1"/>
      <c r="BS970" s="1"/>
    </row>
    <row r="971" spans="1: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3"/>
      <c r="BN971" s="3"/>
      <c r="BO971" s="3"/>
      <c r="BP971" s="1"/>
      <c r="BQ971" s="1"/>
      <c r="BR971" s="1"/>
      <c r="BS971" s="1"/>
    </row>
    <row r="972" spans="1:71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3"/>
      <c r="BN972" s="3"/>
      <c r="BO972" s="3"/>
      <c r="BP972" s="1"/>
      <c r="BQ972" s="1"/>
      <c r="BR972" s="1"/>
      <c r="BS972" s="1"/>
    </row>
    <row r="973" spans="1:71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3"/>
      <c r="BN973" s="3"/>
      <c r="BO973" s="3"/>
      <c r="BP973" s="1"/>
      <c r="BQ973" s="1"/>
      <c r="BR973" s="1"/>
      <c r="BS973" s="1"/>
    </row>
    <row r="974" spans="1:71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3"/>
      <c r="BN974" s="3"/>
      <c r="BO974" s="3"/>
      <c r="BP974" s="1"/>
      <c r="BQ974" s="1"/>
      <c r="BR974" s="1"/>
      <c r="BS974" s="1"/>
    </row>
    <row r="975" spans="1:71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3"/>
      <c r="BN975" s="3"/>
      <c r="BO975" s="3"/>
      <c r="BP975" s="1"/>
      <c r="BQ975" s="1"/>
      <c r="BR975" s="1"/>
      <c r="BS975" s="1"/>
    </row>
    <row r="976" spans="1:71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3"/>
      <c r="BN976" s="3"/>
      <c r="BO976" s="3"/>
      <c r="BP976" s="1"/>
      <c r="BQ976" s="1"/>
      <c r="BR976" s="1"/>
      <c r="BS976" s="1"/>
    </row>
    <row r="977" spans="1:71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3"/>
      <c r="BN977" s="3"/>
      <c r="BO977" s="3"/>
      <c r="BP977" s="1"/>
      <c r="BQ977" s="1"/>
      <c r="BR977" s="1"/>
      <c r="BS977" s="1"/>
    </row>
    <row r="978" spans="1:71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3"/>
      <c r="BN978" s="3"/>
      <c r="BO978" s="3"/>
      <c r="BP978" s="1"/>
      <c r="BQ978" s="1"/>
      <c r="BR978" s="1"/>
      <c r="BS978" s="1"/>
    </row>
    <row r="979" spans="1:71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3"/>
      <c r="BN979" s="3"/>
      <c r="BO979" s="3"/>
      <c r="BP979" s="1"/>
      <c r="BQ979" s="1"/>
      <c r="BR979" s="1"/>
      <c r="BS979" s="1"/>
    </row>
    <row r="980" spans="1:71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3"/>
      <c r="BN980" s="3"/>
      <c r="BO980" s="3"/>
      <c r="BP980" s="1"/>
      <c r="BQ980" s="1"/>
      <c r="BR980" s="1"/>
      <c r="BS980" s="1"/>
    </row>
    <row r="981" spans="1:7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3"/>
      <c r="BN981" s="3"/>
      <c r="BO981" s="3"/>
      <c r="BP981" s="1"/>
      <c r="BQ981" s="1"/>
      <c r="BR981" s="1"/>
      <c r="BS981" s="1"/>
    </row>
    <row r="982" spans="1:71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3"/>
      <c r="BN982" s="3"/>
      <c r="BO982" s="3"/>
      <c r="BP982" s="1"/>
      <c r="BQ982" s="1"/>
      <c r="BR982" s="1"/>
      <c r="BS982" s="1"/>
    </row>
    <row r="983" spans="1:71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3"/>
      <c r="BN983" s="3"/>
      <c r="BO983" s="3"/>
      <c r="BP983" s="1"/>
      <c r="BQ983" s="1"/>
      <c r="BR983" s="1"/>
      <c r="BS983" s="1"/>
    </row>
    <row r="984" spans="1:71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3"/>
      <c r="BN984" s="3"/>
      <c r="BO984" s="3"/>
      <c r="BP984" s="1"/>
      <c r="BQ984" s="1"/>
      <c r="BR984" s="1"/>
      <c r="BS984" s="1"/>
    </row>
    <row r="985" spans="1:71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3"/>
      <c r="BN985" s="3"/>
      <c r="BO985" s="3"/>
      <c r="BP985" s="1"/>
      <c r="BQ985" s="1"/>
      <c r="BR985" s="1"/>
      <c r="BS985" s="1"/>
    </row>
    <row r="986" spans="1:71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3"/>
      <c r="BN986" s="3"/>
      <c r="BO986" s="3"/>
      <c r="BP986" s="1"/>
      <c r="BQ986" s="1"/>
      <c r="BR986" s="1"/>
      <c r="BS986" s="1"/>
    </row>
    <row r="987" spans="1:71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3"/>
      <c r="BN987" s="3"/>
      <c r="BO987" s="3"/>
      <c r="BP987" s="1"/>
      <c r="BQ987" s="1"/>
      <c r="BR987" s="1"/>
      <c r="BS987" s="1"/>
    </row>
    <row r="988" spans="1:71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3"/>
      <c r="BN988" s="3"/>
      <c r="BO988" s="3"/>
      <c r="BP988" s="1"/>
      <c r="BQ988" s="1"/>
      <c r="BR988" s="1"/>
      <c r="BS988" s="1"/>
    </row>
    <row r="989" spans="1:71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3"/>
      <c r="BN989" s="3"/>
      <c r="BO989" s="3"/>
      <c r="BP989" s="1"/>
      <c r="BQ989" s="1"/>
      <c r="BR989" s="1"/>
      <c r="BS989" s="1"/>
    </row>
    <row r="990" spans="1:71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3"/>
      <c r="BN990" s="3"/>
      <c r="BO990" s="3"/>
      <c r="BP990" s="1"/>
      <c r="BQ990" s="1"/>
      <c r="BR990" s="1"/>
      <c r="BS990" s="1"/>
    </row>
    <row r="991" spans="1:7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3"/>
      <c r="BN991" s="3"/>
      <c r="BO991" s="3"/>
      <c r="BP991" s="1"/>
      <c r="BQ991" s="1"/>
      <c r="BR991" s="1"/>
      <c r="BS991" s="1"/>
    </row>
    <row r="992" spans="1:71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3"/>
      <c r="BN992" s="3"/>
      <c r="BO992" s="3"/>
      <c r="BP992" s="1"/>
      <c r="BQ992" s="1"/>
      <c r="BR992" s="1"/>
      <c r="BS992" s="1"/>
    </row>
    <row r="993" spans="1:71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3"/>
      <c r="BN993" s="3"/>
      <c r="BO993" s="3"/>
      <c r="BP993" s="1"/>
      <c r="BQ993" s="1"/>
      <c r="BR993" s="1"/>
      <c r="BS993" s="1"/>
    </row>
    <row r="994" spans="1:71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3"/>
      <c r="BN994" s="3"/>
      <c r="BO994" s="3"/>
      <c r="BP994" s="1"/>
      <c r="BQ994" s="1"/>
      <c r="BR994" s="1"/>
      <c r="BS994" s="1"/>
    </row>
    <row r="995" spans="1:71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3"/>
      <c r="BN995" s="3"/>
      <c r="BO995" s="3"/>
      <c r="BP995" s="1"/>
      <c r="BQ995" s="1"/>
      <c r="BR995" s="1"/>
      <c r="BS995" s="1"/>
    </row>
    <row r="996" spans="1:71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3"/>
      <c r="BN996" s="3"/>
      <c r="BO996" s="3"/>
      <c r="BP996" s="1"/>
      <c r="BQ996" s="1"/>
      <c r="BR996" s="1"/>
      <c r="BS996" s="1"/>
    </row>
    <row r="997" spans="1:71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3"/>
      <c r="BN997" s="3"/>
      <c r="BO997" s="3"/>
      <c r="BP997" s="1"/>
      <c r="BQ997" s="1"/>
      <c r="BR997" s="1"/>
      <c r="BS997" s="1"/>
    </row>
    <row r="998" spans="1:71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3"/>
      <c r="BN998" s="3"/>
      <c r="BO998" s="3"/>
      <c r="BP998" s="1"/>
      <c r="BQ998" s="1"/>
      <c r="BR998" s="1"/>
      <c r="BS998" s="1"/>
    </row>
    <row r="999" spans="1:71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3"/>
      <c r="BN999" s="3"/>
      <c r="BO999" s="3"/>
      <c r="BP999" s="1"/>
      <c r="BQ999" s="1"/>
      <c r="BR999" s="1"/>
      <c r="BS999" s="1"/>
    </row>
    <row r="1000" spans="1:71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3"/>
      <c r="BN1000" s="3"/>
      <c r="BO1000" s="3"/>
      <c r="BP1000" s="1"/>
      <c r="BQ1000" s="1"/>
      <c r="BR1000" s="1"/>
      <c r="BS1000" s="1"/>
    </row>
  </sheetData>
  <mergeCells count="1463">
    <mergeCell ref="AU76:AV76"/>
    <mergeCell ref="AE76:AF76"/>
    <mergeCell ref="AG76:AH76"/>
    <mergeCell ref="AI76:AJ76"/>
    <mergeCell ref="AK76:AL76"/>
    <mergeCell ref="AM76:AN76"/>
    <mergeCell ref="AO76:AP76"/>
    <mergeCell ref="AQ76:AR76"/>
    <mergeCell ref="Q84:R84"/>
    <mergeCell ref="S84:T84"/>
    <mergeCell ref="U84:V84"/>
    <mergeCell ref="W84:X84"/>
    <mergeCell ref="Y84:Z84"/>
    <mergeCell ref="AA84:AB84"/>
    <mergeCell ref="AC84:AD84"/>
    <mergeCell ref="C84:D84"/>
    <mergeCell ref="E84:F84"/>
    <mergeCell ref="G84:H84"/>
    <mergeCell ref="I84:J84"/>
    <mergeCell ref="K84:L84"/>
    <mergeCell ref="M84:N84"/>
    <mergeCell ref="O84:P84"/>
    <mergeCell ref="C85:D85"/>
    <mergeCell ref="E85:F85"/>
    <mergeCell ref="G85:H85"/>
    <mergeCell ref="I85:J85"/>
    <mergeCell ref="K85:L85"/>
    <mergeCell ref="M85:N85"/>
    <mergeCell ref="O85:P85"/>
    <mergeCell ref="AE84:AF84"/>
    <mergeCell ref="AG84:AH84"/>
    <mergeCell ref="AI84:AJ84"/>
    <mergeCell ref="AK84:AL84"/>
    <mergeCell ref="AM84:AN84"/>
    <mergeCell ref="AO84:AP84"/>
    <mergeCell ref="AQ84:AR84"/>
    <mergeCell ref="BA85:BB85"/>
    <mergeCell ref="BC85:BD85"/>
    <mergeCell ref="BE85:BF85"/>
    <mergeCell ref="AS84:AT84"/>
    <mergeCell ref="AU84:AV84"/>
    <mergeCell ref="AW84:AX84"/>
    <mergeCell ref="AY84:AZ84"/>
    <mergeCell ref="BA84:BB84"/>
    <mergeCell ref="BC84:BD84"/>
    <mergeCell ref="BE84:BF84"/>
    <mergeCell ref="AE85:AF85"/>
    <mergeCell ref="AG85:AH85"/>
    <mergeCell ref="Q85:R85"/>
    <mergeCell ref="S85:T85"/>
    <mergeCell ref="U85:V85"/>
    <mergeCell ref="W85:X85"/>
    <mergeCell ref="Y85:Z85"/>
    <mergeCell ref="AA85:AB85"/>
    <mergeCell ref="AE88:AF88"/>
    <mergeCell ref="AG88:AH88"/>
    <mergeCell ref="Q88:R88"/>
    <mergeCell ref="S88:T88"/>
    <mergeCell ref="U88:V88"/>
    <mergeCell ref="W88:X88"/>
    <mergeCell ref="Y88:Z88"/>
    <mergeCell ref="AA88:AB88"/>
    <mergeCell ref="AC88:AD88"/>
    <mergeCell ref="AW88:AX88"/>
    <mergeCell ref="AY88:AZ88"/>
    <mergeCell ref="AI88:AJ88"/>
    <mergeCell ref="AK88:AL88"/>
    <mergeCell ref="AM88:AN88"/>
    <mergeCell ref="AO88:AP88"/>
    <mergeCell ref="AQ88:AR88"/>
    <mergeCell ref="AS88:AT88"/>
    <mergeCell ref="AU88:AV88"/>
    <mergeCell ref="AC85:AD85"/>
    <mergeCell ref="Q86:R86"/>
    <mergeCell ref="S86:T86"/>
    <mergeCell ref="U86:V86"/>
    <mergeCell ref="W86:X86"/>
    <mergeCell ref="Y86:Z86"/>
    <mergeCell ref="AA86:AB86"/>
    <mergeCell ref="AC86:AD86"/>
    <mergeCell ref="AE86:AF86"/>
    <mergeCell ref="AG86:AH86"/>
    <mergeCell ref="AI86:AJ86"/>
    <mergeCell ref="AK86:AL86"/>
    <mergeCell ref="AM86:AN86"/>
    <mergeCell ref="AO86:AP86"/>
    <mergeCell ref="AQ86:AR86"/>
    <mergeCell ref="BA87:BB87"/>
    <mergeCell ref="BC87:BD87"/>
    <mergeCell ref="AO87:AP87"/>
    <mergeCell ref="AQ87:AR87"/>
    <mergeCell ref="AS87:AT87"/>
    <mergeCell ref="AU87:AV87"/>
    <mergeCell ref="BE87:BF87"/>
    <mergeCell ref="BA88:BB88"/>
    <mergeCell ref="BC88:BD88"/>
    <mergeCell ref="BE88:BF88"/>
    <mergeCell ref="AS86:AT86"/>
    <mergeCell ref="AU86:AV86"/>
    <mergeCell ref="AW86:AX86"/>
    <mergeCell ref="AY86:AZ86"/>
    <mergeCell ref="BA86:BB86"/>
    <mergeCell ref="BC86:BD86"/>
    <mergeCell ref="BE86:BF86"/>
    <mergeCell ref="C88:D88"/>
    <mergeCell ref="E88:F88"/>
    <mergeCell ref="G88:H88"/>
    <mergeCell ref="I88:J88"/>
    <mergeCell ref="K88:L88"/>
    <mergeCell ref="M88:N88"/>
    <mergeCell ref="O88:P88"/>
    <mergeCell ref="AE87:AF87"/>
    <mergeCell ref="AG87:AH87"/>
    <mergeCell ref="Q87:R87"/>
    <mergeCell ref="S87:T87"/>
    <mergeCell ref="U87:V87"/>
    <mergeCell ref="W87:X87"/>
    <mergeCell ref="Y87:Z87"/>
    <mergeCell ref="AA87:AB87"/>
    <mergeCell ref="AC87:AD87"/>
    <mergeCell ref="AW87:AX87"/>
    <mergeCell ref="AY87:AZ87"/>
    <mergeCell ref="AI87:AJ87"/>
    <mergeCell ref="AK87:AL87"/>
    <mergeCell ref="AM87:AN87"/>
    <mergeCell ref="C86:D86"/>
    <mergeCell ref="E86:F86"/>
    <mergeCell ref="G86:H86"/>
    <mergeCell ref="I86:J86"/>
    <mergeCell ref="K86:L86"/>
    <mergeCell ref="M86:N86"/>
    <mergeCell ref="O86:P86"/>
    <mergeCell ref="C87:D87"/>
    <mergeCell ref="E87:F87"/>
    <mergeCell ref="G87:H87"/>
    <mergeCell ref="I87:J87"/>
    <mergeCell ref="K87:L87"/>
    <mergeCell ref="M87:N87"/>
    <mergeCell ref="O87:P87"/>
    <mergeCell ref="Q89:R89"/>
    <mergeCell ref="S89:T89"/>
    <mergeCell ref="U89:V89"/>
    <mergeCell ref="AW89:AX89"/>
    <mergeCell ref="AY89:AZ89"/>
    <mergeCell ref="BA89:BB89"/>
    <mergeCell ref="BC89:BD89"/>
    <mergeCell ref="BE89:BF89"/>
    <mergeCell ref="AE89:AF89"/>
    <mergeCell ref="AG89:AH89"/>
    <mergeCell ref="AI89:AJ89"/>
    <mergeCell ref="AK89:AL89"/>
    <mergeCell ref="AM89:AN89"/>
    <mergeCell ref="AO89:AP89"/>
    <mergeCell ref="AQ89:AR89"/>
    <mergeCell ref="A91:BO91"/>
    <mergeCell ref="C89:D89"/>
    <mergeCell ref="E89:F89"/>
    <mergeCell ref="G89:H89"/>
    <mergeCell ref="I89:J89"/>
    <mergeCell ref="K89:L89"/>
    <mergeCell ref="M89:N89"/>
    <mergeCell ref="O89:P89"/>
    <mergeCell ref="W89:X89"/>
    <mergeCell ref="Y89:Z89"/>
    <mergeCell ref="AA89:AB89"/>
    <mergeCell ref="AC89:AD89"/>
    <mergeCell ref="AS89:AT89"/>
    <mergeCell ref="AU89:AV89"/>
    <mergeCell ref="BA94:BB94"/>
    <mergeCell ref="BC94:BD94"/>
    <mergeCell ref="BE94:BF94"/>
    <mergeCell ref="BG94:BH94"/>
    <mergeCell ref="BI94:BJ94"/>
    <mergeCell ref="BK94:BL94"/>
    <mergeCell ref="C94:D94"/>
    <mergeCell ref="E94:F94"/>
    <mergeCell ref="G94:H94"/>
    <mergeCell ref="I94:J94"/>
    <mergeCell ref="K94:L94"/>
    <mergeCell ref="M94:N94"/>
    <mergeCell ref="O94:P94"/>
    <mergeCell ref="AE94:AF94"/>
    <mergeCell ref="AG94:AH94"/>
    <mergeCell ref="Q94:R94"/>
    <mergeCell ref="S94:T94"/>
    <mergeCell ref="U94:V94"/>
    <mergeCell ref="W94:X94"/>
    <mergeCell ref="Y94:Z94"/>
    <mergeCell ref="AA94:AB94"/>
    <mergeCell ref="AC94:AD94"/>
    <mergeCell ref="AW94:AX94"/>
    <mergeCell ref="AY94:AZ94"/>
    <mergeCell ref="AI94:AJ94"/>
    <mergeCell ref="AK94:AL94"/>
    <mergeCell ref="AM94:AN94"/>
    <mergeCell ref="AO94:AP94"/>
    <mergeCell ref="AQ94:AR94"/>
    <mergeCell ref="AS94:AT94"/>
    <mergeCell ref="AU94:AV94"/>
    <mergeCell ref="U102:V102"/>
    <mergeCell ref="W102:X102"/>
    <mergeCell ref="Y102:Z102"/>
    <mergeCell ref="AA102:AB102"/>
    <mergeCell ref="AC102:AD102"/>
    <mergeCell ref="AE102:AF102"/>
    <mergeCell ref="AG102:AH102"/>
    <mergeCell ref="AI102:AJ102"/>
    <mergeCell ref="AK102:AL102"/>
    <mergeCell ref="AM102:AN102"/>
    <mergeCell ref="AO102:AP102"/>
    <mergeCell ref="AQ102:AR102"/>
    <mergeCell ref="BG102:BH102"/>
    <mergeCell ref="BI102:BJ102"/>
    <mergeCell ref="BK102:BL102"/>
    <mergeCell ref="AS102:AT102"/>
    <mergeCell ref="AU102:AV102"/>
    <mergeCell ref="AW102:AX102"/>
    <mergeCell ref="AY102:AZ102"/>
    <mergeCell ref="BA102:BB102"/>
    <mergeCell ref="BC102:BD102"/>
    <mergeCell ref="BE102:BF102"/>
    <mergeCell ref="C102:D102"/>
    <mergeCell ref="E102:F102"/>
    <mergeCell ref="G102:H102"/>
    <mergeCell ref="I102:J102"/>
    <mergeCell ref="K102:L102"/>
    <mergeCell ref="M102:N102"/>
    <mergeCell ref="O102:P102"/>
    <mergeCell ref="AS104:AT104"/>
    <mergeCell ref="AU104:AV104"/>
    <mergeCell ref="AE104:AF104"/>
    <mergeCell ref="AG104:AH104"/>
    <mergeCell ref="AI104:AJ104"/>
    <mergeCell ref="AK104:AL104"/>
    <mergeCell ref="AM104:AN104"/>
    <mergeCell ref="AO104:AP104"/>
    <mergeCell ref="AQ104:AR104"/>
    <mergeCell ref="Q104:R104"/>
    <mergeCell ref="S104:T104"/>
    <mergeCell ref="U104:V104"/>
    <mergeCell ref="W104:X104"/>
    <mergeCell ref="Y104:Z104"/>
    <mergeCell ref="AA104:AB104"/>
    <mergeCell ref="AC104:AD104"/>
    <mergeCell ref="C104:D104"/>
    <mergeCell ref="E104:F104"/>
    <mergeCell ref="G104:H104"/>
    <mergeCell ref="I104:J104"/>
    <mergeCell ref="K104:L104"/>
    <mergeCell ref="M104:N104"/>
    <mergeCell ref="O104:P104"/>
    <mergeCell ref="Q102:R102"/>
    <mergeCell ref="S102:T102"/>
    <mergeCell ref="BG103:BH103"/>
    <mergeCell ref="BI103:BJ103"/>
    <mergeCell ref="BK103:BL103"/>
    <mergeCell ref="C103:D103"/>
    <mergeCell ref="E103:F103"/>
    <mergeCell ref="G103:H103"/>
    <mergeCell ref="I103:J103"/>
    <mergeCell ref="K103:L103"/>
    <mergeCell ref="M103:N103"/>
    <mergeCell ref="O103:P103"/>
    <mergeCell ref="AS103:AT103"/>
    <mergeCell ref="AU103:AV103"/>
    <mergeCell ref="AW103:AX103"/>
    <mergeCell ref="AY103:AZ103"/>
    <mergeCell ref="BA103:BB103"/>
    <mergeCell ref="BC103:BD103"/>
    <mergeCell ref="BE103:BF103"/>
    <mergeCell ref="Q103:R103"/>
    <mergeCell ref="S103:T103"/>
    <mergeCell ref="U103:V103"/>
    <mergeCell ref="W103:X103"/>
    <mergeCell ref="Y103:Z103"/>
    <mergeCell ref="AA103:AB103"/>
    <mergeCell ref="AC103:AD103"/>
    <mergeCell ref="AE103:AF103"/>
    <mergeCell ref="AG103:AH103"/>
    <mergeCell ref="AI103:AJ103"/>
    <mergeCell ref="AK103:AL103"/>
    <mergeCell ref="AM103:AN103"/>
    <mergeCell ref="AO103:AP103"/>
    <mergeCell ref="AQ103:AR103"/>
    <mergeCell ref="BE105:BF105"/>
    <mergeCell ref="BG105:BH105"/>
    <mergeCell ref="BI105:BJ105"/>
    <mergeCell ref="BK105:BL105"/>
    <mergeCell ref="AW104:AX104"/>
    <mergeCell ref="AY104:AZ104"/>
    <mergeCell ref="BC104:BD104"/>
    <mergeCell ref="BE104:BF104"/>
    <mergeCell ref="BG104:BH104"/>
    <mergeCell ref="BI104:BJ104"/>
    <mergeCell ref="BK104:BL104"/>
    <mergeCell ref="AE105:AF105"/>
    <mergeCell ref="AG105:AH105"/>
    <mergeCell ref="Q105:R105"/>
    <mergeCell ref="S105:T105"/>
    <mergeCell ref="U105:V105"/>
    <mergeCell ref="W105:X105"/>
    <mergeCell ref="Y105:Z105"/>
    <mergeCell ref="AA105:AB105"/>
    <mergeCell ref="AC105:AD105"/>
    <mergeCell ref="AW105:AX105"/>
    <mergeCell ref="AY105:AZ105"/>
    <mergeCell ref="AI105:AJ105"/>
    <mergeCell ref="AK105:AL105"/>
    <mergeCell ref="AM105:AN105"/>
    <mergeCell ref="AO105:AP105"/>
    <mergeCell ref="AQ105:AR105"/>
    <mergeCell ref="AS105:AT105"/>
    <mergeCell ref="AU105:AV105"/>
    <mergeCell ref="C105:D105"/>
    <mergeCell ref="E105:F105"/>
    <mergeCell ref="G105:H105"/>
    <mergeCell ref="I105:J105"/>
    <mergeCell ref="K105:L105"/>
    <mergeCell ref="M105:N105"/>
    <mergeCell ref="O105:P105"/>
    <mergeCell ref="C106:D106"/>
    <mergeCell ref="E106:F106"/>
    <mergeCell ref="G106:H106"/>
    <mergeCell ref="I106:J106"/>
    <mergeCell ref="K106:L106"/>
    <mergeCell ref="M106:N106"/>
    <mergeCell ref="O106:P106"/>
    <mergeCell ref="BA104:BB104"/>
    <mergeCell ref="BA105:BB105"/>
    <mergeCell ref="BC105:BD105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M106:AN106"/>
    <mergeCell ref="AO106:AP106"/>
    <mergeCell ref="AQ106:AR106"/>
    <mergeCell ref="BG106:BH106"/>
    <mergeCell ref="BI106:BJ106"/>
    <mergeCell ref="BK106:BL106"/>
    <mergeCell ref="AS106:AT106"/>
    <mergeCell ref="AU106:AV106"/>
    <mergeCell ref="AW106:AX106"/>
    <mergeCell ref="AY106:AZ106"/>
    <mergeCell ref="BA106:BB106"/>
    <mergeCell ref="BC106:BD106"/>
    <mergeCell ref="BE106:BF106"/>
    <mergeCell ref="AK107:AL107"/>
    <mergeCell ref="AM107:AN107"/>
    <mergeCell ref="AO107:AP107"/>
    <mergeCell ref="AQ107:AR107"/>
    <mergeCell ref="BG107:BH107"/>
    <mergeCell ref="BI107:BJ107"/>
    <mergeCell ref="BK107:BL107"/>
    <mergeCell ref="AS107:AT107"/>
    <mergeCell ref="AU107:AV107"/>
    <mergeCell ref="AW107:AX107"/>
    <mergeCell ref="AY107:AZ107"/>
    <mergeCell ref="BA107:BB107"/>
    <mergeCell ref="BC107:BD107"/>
    <mergeCell ref="BE107:BF107"/>
    <mergeCell ref="A109:BO109"/>
    <mergeCell ref="C107:D107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AA107:AB107"/>
    <mergeCell ref="AC107:AD107"/>
    <mergeCell ref="AE107:AF107"/>
    <mergeCell ref="AG107:AH107"/>
    <mergeCell ref="AI107:AJ107"/>
    <mergeCell ref="C112:D112"/>
    <mergeCell ref="E112:F112"/>
    <mergeCell ref="G112:H112"/>
    <mergeCell ref="I112:J112"/>
    <mergeCell ref="K112:L112"/>
    <mergeCell ref="M112:N112"/>
    <mergeCell ref="O112:P112"/>
    <mergeCell ref="AW112:AX112"/>
    <mergeCell ref="AY112:AZ112"/>
    <mergeCell ref="BA112:BB112"/>
    <mergeCell ref="BC112:BD112"/>
    <mergeCell ref="BE112:BF112"/>
    <mergeCell ref="BG112:BH112"/>
    <mergeCell ref="BI112:BJ112"/>
    <mergeCell ref="Q112:R112"/>
    <mergeCell ref="S112:T112"/>
    <mergeCell ref="U112:V112"/>
    <mergeCell ref="W112:X112"/>
    <mergeCell ref="Y112:Z112"/>
    <mergeCell ref="AA112:AB112"/>
    <mergeCell ref="AC112:AD112"/>
    <mergeCell ref="AS112:AT112"/>
    <mergeCell ref="AU112:AV112"/>
    <mergeCell ref="AE112:AF112"/>
    <mergeCell ref="AG112:AH112"/>
    <mergeCell ref="AI112:AJ112"/>
    <mergeCell ref="AK112:AL112"/>
    <mergeCell ref="AM112:AN112"/>
    <mergeCell ref="AO112:AP112"/>
    <mergeCell ref="AQ112:AR112"/>
    <mergeCell ref="Q120:R120"/>
    <mergeCell ref="S120:T120"/>
    <mergeCell ref="U120:V120"/>
    <mergeCell ref="W120:X120"/>
    <mergeCell ref="Y120:Z120"/>
    <mergeCell ref="AA120:AB120"/>
    <mergeCell ref="AC120:AD120"/>
    <mergeCell ref="AE120:AF120"/>
    <mergeCell ref="AG120:AH120"/>
    <mergeCell ref="AI120:AJ120"/>
    <mergeCell ref="AK120:AL120"/>
    <mergeCell ref="AM120:AN120"/>
    <mergeCell ref="AO120:AP120"/>
    <mergeCell ref="AQ120:AR120"/>
    <mergeCell ref="BG120:BH120"/>
    <mergeCell ref="BI120:BJ120"/>
    <mergeCell ref="AS120:AT120"/>
    <mergeCell ref="AU120:AV120"/>
    <mergeCell ref="AW120:AX120"/>
    <mergeCell ref="AY120:AZ120"/>
    <mergeCell ref="BA120:BB120"/>
    <mergeCell ref="BC120:BD120"/>
    <mergeCell ref="BE120:BF120"/>
    <mergeCell ref="C120:D120"/>
    <mergeCell ref="E120:F120"/>
    <mergeCell ref="G120:H120"/>
    <mergeCell ref="I120:J120"/>
    <mergeCell ref="K120:L120"/>
    <mergeCell ref="M120:N120"/>
    <mergeCell ref="O120:P120"/>
    <mergeCell ref="BI12:BJ12"/>
    <mergeCell ref="BK12:BL12"/>
    <mergeCell ref="A1:BO1"/>
    <mergeCell ref="C4:BD4"/>
    <mergeCell ref="BE4:BF4"/>
    <mergeCell ref="BG4:BH4"/>
    <mergeCell ref="BI4:BJ4"/>
    <mergeCell ref="BK4:BL4"/>
    <mergeCell ref="C12:D12"/>
    <mergeCell ref="AG12:AH12"/>
    <mergeCell ref="AI12:AJ12"/>
    <mergeCell ref="AK12:AL12"/>
    <mergeCell ref="AM12:AN12"/>
    <mergeCell ref="AO12:AP12"/>
    <mergeCell ref="AQ12:AR12"/>
    <mergeCell ref="AS12:AT12"/>
    <mergeCell ref="AU12:AV12"/>
    <mergeCell ref="AW12:AX12"/>
    <mergeCell ref="AY12:AZ12"/>
    <mergeCell ref="BA12:BB12"/>
    <mergeCell ref="BC12:BD12"/>
    <mergeCell ref="BE12:BF12"/>
    <mergeCell ref="BG12:BH12"/>
    <mergeCell ref="BA13:BB13"/>
    <mergeCell ref="BC13:BD13"/>
    <mergeCell ref="BK13:BL13"/>
    <mergeCell ref="AM13:AN13"/>
    <mergeCell ref="AO13:AP13"/>
    <mergeCell ref="AQ13:AR13"/>
    <mergeCell ref="AS13:AT13"/>
    <mergeCell ref="AU13:AV13"/>
    <mergeCell ref="AW13:AX13"/>
    <mergeCell ref="AY13:AZ13"/>
    <mergeCell ref="I12:J12"/>
    <mergeCell ref="K12:L12"/>
    <mergeCell ref="I13:J13"/>
    <mergeCell ref="K13:L13"/>
    <mergeCell ref="I14:J14"/>
    <mergeCell ref="K14:L14"/>
    <mergeCell ref="M12:N12"/>
    <mergeCell ref="O12:P12"/>
    <mergeCell ref="M13:N13"/>
    <mergeCell ref="O13:P13"/>
    <mergeCell ref="M14:N14"/>
    <mergeCell ref="O14:P14"/>
    <mergeCell ref="Q12:R12"/>
    <mergeCell ref="S12:T12"/>
    <mergeCell ref="Q13:R13"/>
    <mergeCell ref="S13:T13"/>
    <mergeCell ref="Q14:R14"/>
    <mergeCell ref="S14:T14"/>
    <mergeCell ref="U12:V12"/>
    <mergeCell ref="W12:X12"/>
    <mergeCell ref="U13:V13"/>
    <mergeCell ref="AC12:AD12"/>
    <mergeCell ref="AE12:AF12"/>
    <mergeCell ref="AC13:AD13"/>
    <mergeCell ref="AE13:AF13"/>
    <mergeCell ref="AG13:AH13"/>
    <mergeCell ref="AI13:AJ13"/>
    <mergeCell ref="AK13:AL13"/>
    <mergeCell ref="Y12:Z12"/>
    <mergeCell ref="AA12:AB12"/>
    <mergeCell ref="Y13:Z13"/>
    <mergeCell ref="AA13:AB13"/>
    <mergeCell ref="Y14:Z14"/>
    <mergeCell ref="AA14:AB14"/>
    <mergeCell ref="AC14:AD14"/>
    <mergeCell ref="BE13:BF13"/>
    <mergeCell ref="BG13:BH13"/>
    <mergeCell ref="BI13:BJ13"/>
    <mergeCell ref="E12:F12"/>
    <mergeCell ref="G12:H12"/>
    <mergeCell ref="C13:D13"/>
    <mergeCell ref="E13:F13"/>
    <mergeCell ref="G13:H13"/>
    <mergeCell ref="E14:F14"/>
    <mergeCell ref="G14:H14"/>
    <mergeCell ref="AQ14:AR14"/>
    <mergeCell ref="BG14:BH14"/>
    <mergeCell ref="W13:X13"/>
    <mergeCell ref="AE17:AF17"/>
    <mergeCell ref="AG17:AH17"/>
    <mergeCell ref="Q17:R17"/>
    <mergeCell ref="S17:T17"/>
    <mergeCell ref="U17:V17"/>
    <mergeCell ref="W17:X17"/>
    <mergeCell ref="Y17:Z17"/>
    <mergeCell ref="AA17:AB17"/>
    <mergeCell ref="AC17:AD17"/>
    <mergeCell ref="AE14:AF14"/>
    <mergeCell ref="AG14:AH14"/>
    <mergeCell ref="AI14:AJ14"/>
    <mergeCell ref="AK14:AL14"/>
    <mergeCell ref="AM14:AN14"/>
    <mergeCell ref="AO14:AP14"/>
    <mergeCell ref="Q15:R15"/>
    <mergeCell ref="S15:T15"/>
    <mergeCell ref="U15:V15"/>
    <mergeCell ref="W15:X15"/>
    <mergeCell ref="Y15:Z15"/>
    <mergeCell ref="AA15:AB15"/>
    <mergeCell ref="AE16:AF16"/>
    <mergeCell ref="AG16:AH16"/>
    <mergeCell ref="AI16:AJ16"/>
    <mergeCell ref="AK16:AL16"/>
    <mergeCell ref="AM16:AN16"/>
    <mergeCell ref="AO16:AP16"/>
    <mergeCell ref="Q16:R16"/>
    <mergeCell ref="S16:T16"/>
    <mergeCell ref="U16:V16"/>
    <mergeCell ref="W16:X16"/>
    <mergeCell ref="BE16:BF16"/>
    <mergeCell ref="BG16:BH16"/>
    <mergeCell ref="U14:V14"/>
    <mergeCell ref="W14:X14"/>
    <mergeCell ref="BI14:BJ14"/>
    <mergeCell ref="BK14:BL14"/>
    <mergeCell ref="AS14:AT14"/>
    <mergeCell ref="AU14:AV14"/>
    <mergeCell ref="AW14:AX14"/>
    <mergeCell ref="AY14:AZ14"/>
    <mergeCell ref="BA14:BB14"/>
    <mergeCell ref="BC14:BD14"/>
    <mergeCell ref="BE14:BF14"/>
    <mergeCell ref="AW17:AX17"/>
    <mergeCell ref="AY17:AZ17"/>
    <mergeCell ref="AI17:AJ17"/>
    <mergeCell ref="AK17:AL17"/>
    <mergeCell ref="AM17:AN17"/>
    <mergeCell ref="AO17:AP17"/>
    <mergeCell ref="AQ17:AR17"/>
    <mergeCell ref="AS17:AT17"/>
    <mergeCell ref="AU17:AV17"/>
    <mergeCell ref="BE15:BF15"/>
    <mergeCell ref="BG15:BH15"/>
    <mergeCell ref="BI15:BJ15"/>
    <mergeCell ref="BK15:BL15"/>
    <mergeCell ref="AQ15:AR15"/>
    <mergeCell ref="AS15:AT15"/>
    <mergeCell ref="AU15:AV15"/>
    <mergeCell ref="AW15:AX15"/>
    <mergeCell ref="AY15:AZ15"/>
    <mergeCell ref="BA15:BB15"/>
    <mergeCell ref="BC15:BD15"/>
    <mergeCell ref="AW16:AX16"/>
    <mergeCell ref="AY16:AZ16"/>
    <mergeCell ref="BC16:BD16"/>
    <mergeCell ref="AC22:AD22"/>
    <mergeCell ref="AE22:AF22"/>
    <mergeCell ref="O22:P22"/>
    <mergeCell ref="Q22:R22"/>
    <mergeCell ref="S22:T22"/>
    <mergeCell ref="U22:V22"/>
    <mergeCell ref="W22:X22"/>
    <mergeCell ref="Y22:Z22"/>
    <mergeCell ref="AA22:AB22"/>
    <mergeCell ref="AU22:AV22"/>
    <mergeCell ref="AW22:AX22"/>
    <mergeCell ref="AG22:AH22"/>
    <mergeCell ref="AI22:AJ22"/>
    <mergeCell ref="AK22:AL22"/>
    <mergeCell ref="AM22:AN22"/>
    <mergeCell ref="AO22:AP22"/>
    <mergeCell ref="AQ22:AR22"/>
    <mergeCell ref="AS22:AT22"/>
    <mergeCell ref="O15:P15"/>
    <mergeCell ref="AS16:AT16"/>
    <mergeCell ref="AU16:AV16"/>
    <mergeCell ref="AQ16:AR16"/>
    <mergeCell ref="Y16:Z16"/>
    <mergeCell ref="AA16:AB16"/>
    <mergeCell ref="AC16:AD16"/>
    <mergeCell ref="O16:P16"/>
    <mergeCell ref="BI16:BJ16"/>
    <mergeCell ref="BK16:BL16"/>
    <mergeCell ref="C18:D18"/>
    <mergeCell ref="C22:D22"/>
    <mergeCell ref="E22:F22"/>
    <mergeCell ref="G22:H22"/>
    <mergeCell ref="I22:J22"/>
    <mergeCell ref="K22:L22"/>
    <mergeCell ref="M22:N22"/>
    <mergeCell ref="AC15:AD15"/>
    <mergeCell ref="AE15:AF15"/>
    <mergeCell ref="AG15:AH15"/>
    <mergeCell ref="AI15:AJ15"/>
    <mergeCell ref="AK15:AL15"/>
    <mergeCell ref="AM15:AN15"/>
    <mergeCell ref="AO15:AP15"/>
    <mergeCell ref="AY22:AZ22"/>
    <mergeCell ref="BA22:BB22"/>
    <mergeCell ref="BC22:BD22"/>
    <mergeCell ref="BE22:BF22"/>
    <mergeCell ref="BG22:BH22"/>
    <mergeCell ref="BI22:BJ22"/>
    <mergeCell ref="BA16:BB16"/>
    <mergeCell ref="BA17:BB17"/>
    <mergeCell ref="BC17:BD17"/>
    <mergeCell ref="BE17:BF17"/>
    <mergeCell ref="BG17:BH17"/>
    <mergeCell ref="BI17:BJ17"/>
    <mergeCell ref="BK17:BL17"/>
    <mergeCell ref="C17:D17"/>
    <mergeCell ref="E17:F17"/>
    <mergeCell ref="G17:H17"/>
    <mergeCell ref="I17:J17"/>
    <mergeCell ref="K17:L17"/>
    <mergeCell ref="M17:N17"/>
    <mergeCell ref="O17:P17"/>
    <mergeCell ref="C14:D14"/>
    <mergeCell ref="C15:D15"/>
    <mergeCell ref="E15:F15"/>
    <mergeCell ref="G15:H15"/>
    <mergeCell ref="I15:J15"/>
    <mergeCell ref="K15:L15"/>
    <mergeCell ref="M15:N15"/>
    <mergeCell ref="Q30:R30"/>
    <mergeCell ref="S30:T30"/>
    <mergeCell ref="U30:V30"/>
    <mergeCell ref="W30:X30"/>
    <mergeCell ref="Y30:Z30"/>
    <mergeCell ref="AA30:AB30"/>
    <mergeCell ref="C30:D30"/>
    <mergeCell ref="E30:F30"/>
    <mergeCell ref="G30:H30"/>
    <mergeCell ref="I30:J30"/>
    <mergeCell ref="K30:L30"/>
    <mergeCell ref="M30:N30"/>
    <mergeCell ref="O30:P30"/>
    <mergeCell ref="C16:D16"/>
    <mergeCell ref="E16:F16"/>
    <mergeCell ref="G16:H16"/>
    <mergeCell ref="I16:J16"/>
    <mergeCell ref="K16:L16"/>
    <mergeCell ref="M16:N16"/>
    <mergeCell ref="AC30:AD30"/>
    <mergeCell ref="AE30:AF30"/>
    <mergeCell ref="AG30:AH30"/>
    <mergeCell ref="AI30:AJ30"/>
    <mergeCell ref="AK30:AL30"/>
    <mergeCell ref="AM30:AN30"/>
    <mergeCell ref="AO30:AP30"/>
    <mergeCell ref="AQ30:AR30"/>
    <mergeCell ref="BG30:BH30"/>
    <mergeCell ref="BI30:BJ30"/>
    <mergeCell ref="AS30:AT30"/>
    <mergeCell ref="AU30:AV30"/>
    <mergeCell ref="AW30:AX30"/>
    <mergeCell ref="AY30:AZ30"/>
    <mergeCell ref="BA30:BB30"/>
    <mergeCell ref="BC30:BD30"/>
    <mergeCell ref="BE30:BF30"/>
    <mergeCell ref="AS32:AT32"/>
    <mergeCell ref="AU32:AV32"/>
    <mergeCell ref="AE32:AF32"/>
    <mergeCell ref="AG32:AH32"/>
    <mergeCell ref="AI32:AJ32"/>
    <mergeCell ref="AK32:AL32"/>
    <mergeCell ref="AM32:AN32"/>
    <mergeCell ref="AO32:AP32"/>
    <mergeCell ref="AQ32:AR32"/>
    <mergeCell ref="Q49:R49"/>
    <mergeCell ref="S49:T49"/>
    <mergeCell ref="U49:V49"/>
    <mergeCell ref="W49:X49"/>
    <mergeCell ref="Y49:Z49"/>
    <mergeCell ref="AA49:AB49"/>
    <mergeCell ref="AC49:AD49"/>
    <mergeCell ref="C49:D49"/>
    <mergeCell ref="E49:F49"/>
    <mergeCell ref="G49:H49"/>
    <mergeCell ref="I49:J49"/>
    <mergeCell ref="K49:L49"/>
    <mergeCell ref="M49:N49"/>
    <mergeCell ref="O49:P49"/>
    <mergeCell ref="Q40:R40"/>
    <mergeCell ref="S40:T40"/>
    <mergeCell ref="U40:V40"/>
    <mergeCell ref="W40:X40"/>
    <mergeCell ref="Y40:Z40"/>
    <mergeCell ref="AA40:AB40"/>
    <mergeCell ref="AC40:AD40"/>
    <mergeCell ref="AE40:AF40"/>
    <mergeCell ref="AG40:AH40"/>
    <mergeCell ref="AS50:AT50"/>
    <mergeCell ref="AU50:AV50"/>
    <mergeCell ref="Q48:R48"/>
    <mergeCell ref="S48:T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AO48:AP48"/>
    <mergeCell ref="AQ48:AR48"/>
    <mergeCell ref="Q50:R50"/>
    <mergeCell ref="S50:T50"/>
    <mergeCell ref="U50:V50"/>
    <mergeCell ref="W50:X50"/>
    <mergeCell ref="Y50:Z50"/>
    <mergeCell ref="AA50:AB50"/>
    <mergeCell ref="AC50:AD50"/>
    <mergeCell ref="BG48:BH48"/>
    <mergeCell ref="BI48:BJ48"/>
    <mergeCell ref="BK48:BL48"/>
    <mergeCell ref="C48:D48"/>
    <mergeCell ref="E48:F48"/>
    <mergeCell ref="G48:H48"/>
    <mergeCell ref="I48:J48"/>
    <mergeCell ref="K48:L48"/>
    <mergeCell ref="M48:N48"/>
    <mergeCell ref="O48:P48"/>
    <mergeCell ref="AS48:AT48"/>
    <mergeCell ref="AU48:AV48"/>
    <mergeCell ref="AW48:AX48"/>
    <mergeCell ref="AY48:AZ48"/>
    <mergeCell ref="BA48:BB48"/>
    <mergeCell ref="BC48:BD48"/>
    <mergeCell ref="BE48:BF48"/>
    <mergeCell ref="BA49:BB49"/>
    <mergeCell ref="BA50:BB50"/>
    <mergeCell ref="BC50:BD50"/>
    <mergeCell ref="BE50:BF50"/>
    <mergeCell ref="BG50:BH50"/>
    <mergeCell ref="BI50:BJ50"/>
    <mergeCell ref="BK50:BL50"/>
    <mergeCell ref="AW49:AX49"/>
    <mergeCell ref="AY49:AZ49"/>
    <mergeCell ref="BC49:BD49"/>
    <mergeCell ref="BE49:BF49"/>
    <mergeCell ref="BG49:BH49"/>
    <mergeCell ref="BI49:BJ49"/>
    <mergeCell ref="BK49:BL49"/>
    <mergeCell ref="AS49:AT49"/>
    <mergeCell ref="AU49:AV49"/>
    <mergeCell ref="AE49:AF49"/>
    <mergeCell ref="AG49:AH49"/>
    <mergeCell ref="AI49:AJ49"/>
    <mergeCell ref="AK49:AL49"/>
    <mergeCell ref="AM49:AN49"/>
    <mergeCell ref="AO49:AP49"/>
    <mergeCell ref="AQ49:AR49"/>
    <mergeCell ref="AE50:AF50"/>
    <mergeCell ref="AG50:AH50"/>
    <mergeCell ref="AW50:AX50"/>
    <mergeCell ref="AY50:AZ50"/>
    <mergeCell ref="AI50:AJ50"/>
    <mergeCell ref="AK50:AL50"/>
    <mergeCell ref="AM50:AN50"/>
    <mergeCell ref="AO50:AP50"/>
    <mergeCell ref="AQ50:AR50"/>
    <mergeCell ref="Q31:R31"/>
    <mergeCell ref="S31:T31"/>
    <mergeCell ref="U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AM31:AN31"/>
    <mergeCell ref="AO31:AP31"/>
    <mergeCell ref="AQ31:AR31"/>
    <mergeCell ref="C50:D50"/>
    <mergeCell ref="E50:F50"/>
    <mergeCell ref="G50:H50"/>
    <mergeCell ref="I50:J50"/>
    <mergeCell ref="K50:L50"/>
    <mergeCell ref="M50:N50"/>
    <mergeCell ref="O50:P50"/>
    <mergeCell ref="AI40:AJ40"/>
    <mergeCell ref="AK40:AL40"/>
    <mergeCell ref="AM40:AN40"/>
    <mergeCell ref="AO40:AP40"/>
    <mergeCell ref="AQ40:AR40"/>
    <mergeCell ref="BG31:BH31"/>
    <mergeCell ref="BI31:BJ31"/>
    <mergeCell ref="C31:D31"/>
    <mergeCell ref="E31:F31"/>
    <mergeCell ref="G31:H31"/>
    <mergeCell ref="I31:J31"/>
    <mergeCell ref="K31:L31"/>
    <mergeCell ref="M31:N31"/>
    <mergeCell ref="O31:P31"/>
    <mergeCell ref="AS31:AT31"/>
    <mergeCell ref="AU31:AV31"/>
    <mergeCell ref="AW31:AX31"/>
    <mergeCell ref="AY31:AZ31"/>
    <mergeCell ref="BA31:BB31"/>
    <mergeCell ref="BC31:BD31"/>
    <mergeCell ref="BE31:BF31"/>
    <mergeCell ref="C33:D33"/>
    <mergeCell ref="E33:F33"/>
    <mergeCell ref="G33:H33"/>
    <mergeCell ref="I33:J33"/>
    <mergeCell ref="K33:L33"/>
    <mergeCell ref="M33:N33"/>
    <mergeCell ref="O33:P33"/>
    <mergeCell ref="BA33:BB33"/>
    <mergeCell ref="BC33:BD33"/>
    <mergeCell ref="BE33:BF33"/>
    <mergeCell ref="BG33:BH33"/>
    <mergeCell ref="BI33:BJ33"/>
    <mergeCell ref="AW32:AX32"/>
    <mergeCell ref="AY32:AZ32"/>
    <mergeCell ref="BA32:BB32"/>
    <mergeCell ref="BC32:BD32"/>
    <mergeCell ref="BI32:BJ32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AM35:AN35"/>
    <mergeCell ref="AO35:AP35"/>
    <mergeCell ref="AQ35:AR35"/>
    <mergeCell ref="BG35:BH35"/>
    <mergeCell ref="BI35:BJ35"/>
    <mergeCell ref="AS35:AT35"/>
    <mergeCell ref="AU35:AV35"/>
    <mergeCell ref="AW35:AX35"/>
    <mergeCell ref="AY35:AZ35"/>
    <mergeCell ref="BA35:BB35"/>
    <mergeCell ref="BC35:BD35"/>
    <mergeCell ref="AW33:AX33"/>
    <mergeCell ref="AY33:AZ33"/>
    <mergeCell ref="BE35:BF35"/>
    <mergeCell ref="AE33:AF33"/>
    <mergeCell ref="AG33:AH33"/>
    <mergeCell ref="Q33:R33"/>
    <mergeCell ref="S33:T33"/>
    <mergeCell ref="U33:V33"/>
    <mergeCell ref="W33:X33"/>
    <mergeCell ref="Y33:Z33"/>
    <mergeCell ref="AA33:AB33"/>
    <mergeCell ref="AC33:AD33"/>
    <mergeCell ref="Q34:R34"/>
    <mergeCell ref="S34:T34"/>
    <mergeCell ref="U34:V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AQ34:AR34"/>
    <mergeCell ref="AI33:AJ33"/>
    <mergeCell ref="AK33:AL33"/>
    <mergeCell ref="AM33:AN33"/>
    <mergeCell ref="AO33:AP33"/>
    <mergeCell ref="AQ33:AR33"/>
    <mergeCell ref="AS33:AT33"/>
    <mergeCell ref="AU33:AV33"/>
    <mergeCell ref="BG34:BH34"/>
    <mergeCell ref="BI34:BJ34"/>
    <mergeCell ref="AS34:AT34"/>
    <mergeCell ref="AU34:AV34"/>
    <mergeCell ref="AW34:AX34"/>
    <mergeCell ref="AY34:AZ34"/>
    <mergeCell ref="BA34:BB34"/>
    <mergeCell ref="BC34:BD34"/>
    <mergeCell ref="BE34:BF34"/>
    <mergeCell ref="C34:D34"/>
    <mergeCell ref="E34:F34"/>
    <mergeCell ref="G34:H34"/>
    <mergeCell ref="I34:J34"/>
    <mergeCell ref="K34:L34"/>
    <mergeCell ref="M34:N34"/>
    <mergeCell ref="O34:P34"/>
    <mergeCell ref="Q32:R32"/>
    <mergeCell ref="S32:T32"/>
    <mergeCell ref="U32:V32"/>
    <mergeCell ref="W32:X32"/>
    <mergeCell ref="Y32:Z32"/>
    <mergeCell ref="AA32:AB32"/>
    <mergeCell ref="AC32:AD32"/>
    <mergeCell ref="C32:D32"/>
    <mergeCell ref="E32:F32"/>
    <mergeCell ref="G32:H32"/>
    <mergeCell ref="I32:J32"/>
    <mergeCell ref="K32:L32"/>
    <mergeCell ref="M32:N32"/>
    <mergeCell ref="O32:P32"/>
    <mergeCell ref="BE32:BF32"/>
    <mergeCell ref="BG32:BH32"/>
    <mergeCell ref="BG40:BH40"/>
    <mergeCell ref="BI40:BJ40"/>
    <mergeCell ref="BK40:BL40"/>
    <mergeCell ref="AS40:AT40"/>
    <mergeCell ref="AU40:AV40"/>
    <mergeCell ref="AW40:AX40"/>
    <mergeCell ref="AY40:AZ40"/>
    <mergeCell ref="BA40:BB40"/>
    <mergeCell ref="BC40:BD40"/>
    <mergeCell ref="BE40:BF40"/>
    <mergeCell ref="C40:D40"/>
    <mergeCell ref="E40:F40"/>
    <mergeCell ref="G40:H40"/>
    <mergeCell ref="I40:J40"/>
    <mergeCell ref="K40:L40"/>
    <mergeCell ref="M40:N40"/>
    <mergeCell ref="O40:P40"/>
    <mergeCell ref="U51:V51"/>
    <mergeCell ref="W51:X51"/>
    <mergeCell ref="Y51:Z51"/>
    <mergeCell ref="AA51:AB51"/>
    <mergeCell ref="AC51:AD51"/>
    <mergeCell ref="AE51:AF51"/>
    <mergeCell ref="AG51:AH51"/>
    <mergeCell ref="AI51:AJ51"/>
    <mergeCell ref="AK51:AL51"/>
    <mergeCell ref="AM51:AN51"/>
    <mergeCell ref="AO51:AP51"/>
    <mergeCell ref="AQ51:AR51"/>
    <mergeCell ref="BG51:BH51"/>
    <mergeCell ref="BI51:BJ51"/>
    <mergeCell ref="BK51:BL51"/>
    <mergeCell ref="AS51:AT51"/>
    <mergeCell ref="AU51:AV51"/>
    <mergeCell ref="AW51:AX51"/>
    <mergeCell ref="AY51:AZ51"/>
    <mergeCell ref="BA51:BB51"/>
    <mergeCell ref="BC51:BD51"/>
    <mergeCell ref="BE51:BF51"/>
    <mergeCell ref="C51:D51"/>
    <mergeCell ref="E51:F51"/>
    <mergeCell ref="G51:H51"/>
    <mergeCell ref="I51:J51"/>
    <mergeCell ref="K51:L51"/>
    <mergeCell ref="M51:N51"/>
    <mergeCell ref="O51:P51"/>
    <mergeCell ref="AS53:AT53"/>
    <mergeCell ref="AU53:AV53"/>
    <mergeCell ref="AE53:AF53"/>
    <mergeCell ref="AG53:AH53"/>
    <mergeCell ref="AI53:AJ53"/>
    <mergeCell ref="AK53:AL53"/>
    <mergeCell ref="AM53:AN53"/>
    <mergeCell ref="AO53:AP53"/>
    <mergeCell ref="AQ53:AR53"/>
    <mergeCell ref="Q52:R52"/>
    <mergeCell ref="S52:T52"/>
    <mergeCell ref="U52:V52"/>
    <mergeCell ref="W52:X52"/>
    <mergeCell ref="Y52:Z52"/>
    <mergeCell ref="AA52:AB52"/>
    <mergeCell ref="AC52:AD52"/>
    <mergeCell ref="AE52:AF52"/>
    <mergeCell ref="AG52:AH52"/>
    <mergeCell ref="AI52:AJ52"/>
    <mergeCell ref="AK52:AL52"/>
    <mergeCell ref="AM52:AN52"/>
    <mergeCell ref="AO52:AP52"/>
    <mergeCell ref="AQ52:AR52"/>
    <mergeCell ref="Q51:R51"/>
    <mergeCell ref="S51:T51"/>
    <mergeCell ref="BG52:BH52"/>
    <mergeCell ref="BI52:BJ52"/>
    <mergeCell ref="BK52:BL52"/>
    <mergeCell ref="C52:D52"/>
    <mergeCell ref="E52:F52"/>
    <mergeCell ref="G52:H52"/>
    <mergeCell ref="I52:J52"/>
    <mergeCell ref="K52:L52"/>
    <mergeCell ref="M52:N52"/>
    <mergeCell ref="O52:P52"/>
    <mergeCell ref="C53:D53"/>
    <mergeCell ref="E53:F53"/>
    <mergeCell ref="G53:H53"/>
    <mergeCell ref="I53:J53"/>
    <mergeCell ref="K53:L53"/>
    <mergeCell ref="M53:N53"/>
    <mergeCell ref="O53:P53"/>
    <mergeCell ref="Q53:R53"/>
    <mergeCell ref="S53:T53"/>
    <mergeCell ref="U53:V53"/>
    <mergeCell ref="W53:X53"/>
    <mergeCell ref="Y53:Z53"/>
    <mergeCell ref="AA53:AB53"/>
    <mergeCell ref="AC53:AD53"/>
    <mergeCell ref="AS52:AT52"/>
    <mergeCell ref="AU52:AV52"/>
    <mergeCell ref="AW52:AX52"/>
    <mergeCell ref="AY52:AZ52"/>
    <mergeCell ref="BA52:BB52"/>
    <mergeCell ref="BC52:BD52"/>
    <mergeCell ref="BE52:BF52"/>
    <mergeCell ref="AW53:AX53"/>
    <mergeCell ref="AY53:AZ53"/>
    <mergeCell ref="BA53:BB53"/>
    <mergeCell ref="BC53:BD53"/>
    <mergeCell ref="BE53:BF53"/>
    <mergeCell ref="BG53:BH53"/>
    <mergeCell ref="BI53:BJ53"/>
    <mergeCell ref="AO58:AP58"/>
    <mergeCell ref="AQ58:AR58"/>
    <mergeCell ref="AS58:AT58"/>
    <mergeCell ref="AU58:AV58"/>
    <mergeCell ref="AW58:AX58"/>
    <mergeCell ref="AY58:AZ58"/>
    <mergeCell ref="BA58:BB58"/>
    <mergeCell ref="BC58:BD58"/>
    <mergeCell ref="BE58:BF58"/>
    <mergeCell ref="BG58:BH58"/>
    <mergeCell ref="BI58:BJ58"/>
    <mergeCell ref="BK58:BL58"/>
    <mergeCell ref="BK53:BL53"/>
    <mergeCell ref="A55:BO55"/>
    <mergeCell ref="C58:D58"/>
    <mergeCell ref="E58:F58"/>
    <mergeCell ref="G58:H58"/>
    <mergeCell ref="I58:J58"/>
    <mergeCell ref="K58:L58"/>
    <mergeCell ref="M66:N66"/>
    <mergeCell ref="O66:P66"/>
    <mergeCell ref="Q66:R66"/>
    <mergeCell ref="S66:T66"/>
    <mergeCell ref="U66:V66"/>
    <mergeCell ref="W66:X66"/>
    <mergeCell ref="Y66:Z66"/>
    <mergeCell ref="AY66:AZ66"/>
    <mergeCell ref="BA66:BB66"/>
    <mergeCell ref="BC66:BD66"/>
    <mergeCell ref="BE66:BF66"/>
    <mergeCell ref="BG66:BH66"/>
    <mergeCell ref="BI66:BJ66"/>
    <mergeCell ref="BK66:BL66"/>
    <mergeCell ref="AA66:AB66"/>
    <mergeCell ref="AC66:AD66"/>
    <mergeCell ref="AO66:AP66"/>
    <mergeCell ref="AQ66:AR66"/>
    <mergeCell ref="AS66:AT66"/>
    <mergeCell ref="AU66:AV66"/>
    <mergeCell ref="AW66:AX66"/>
    <mergeCell ref="Q58:R58"/>
    <mergeCell ref="S58:T58"/>
    <mergeCell ref="U58:V58"/>
    <mergeCell ref="W58:X58"/>
    <mergeCell ref="Y58:Z58"/>
    <mergeCell ref="AA58:AB58"/>
    <mergeCell ref="AC58:AD58"/>
    <mergeCell ref="AE58:AF58"/>
    <mergeCell ref="AE66:AF66"/>
    <mergeCell ref="AG66:AH66"/>
    <mergeCell ref="AI66:AJ66"/>
    <mergeCell ref="AK66:AL66"/>
    <mergeCell ref="AM66:AN66"/>
    <mergeCell ref="AG58:AH58"/>
    <mergeCell ref="AI58:AJ58"/>
    <mergeCell ref="AK58:AL58"/>
    <mergeCell ref="AM58:AN58"/>
    <mergeCell ref="M58:N58"/>
    <mergeCell ref="O58:P58"/>
    <mergeCell ref="C66:D66"/>
    <mergeCell ref="E66:F66"/>
    <mergeCell ref="G66:H66"/>
    <mergeCell ref="I66:J66"/>
    <mergeCell ref="K66:L66"/>
    <mergeCell ref="BG67:BH67"/>
    <mergeCell ref="BI67:BJ67"/>
    <mergeCell ref="BK67:BL67"/>
    <mergeCell ref="C67:D67"/>
    <mergeCell ref="E67:F67"/>
    <mergeCell ref="G67:H67"/>
    <mergeCell ref="I67:J67"/>
    <mergeCell ref="K67:L67"/>
    <mergeCell ref="M67:N67"/>
    <mergeCell ref="O67:P67"/>
    <mergeCell ref="AS67:AT67"/>
    <mergeCell ref="AU67:AV67"/>
    <mergeCell ref="AW67:AX67"/>
    <mergeCell ref="AY67:AZ67"/>
    <mergeCell ref="BA67:BB67"/>
    <mergeCell ref="BC67:BD67"/>
    <mergeCell ref="BE67:BF67"/>
    <mergeCell ref="Q67:R67"/>
    <mergeCell ref="S67:T67"/>
    <mergeCell ref="U67:V67"/>
    <mergeCell ref="W67:X67"/>
    <mergeCell ref="Y67:Z67"/>
    <mergeCell ref="AA67:AB67"/>
    <mergeCell ref="AC67:AD67"/>
    <mergeCell ref="AE67:AF67"/>
    <mergeCell ref="AG67:AH67"/>
    <mergeCell ref="AI67:AJ67"/>
    <mergeCell ref="AK67:AL67"/>
    <mergeCell ref="AM67:AN67"/>
    <mergeCell ref="AO67:AP67"/>
    <mergeCell ref="AQ67:AR67"/>
    <mergeCell ref="BE69:BF69"/>
    <mergeCell ref="BG69:BH69"/>
    <mergeCell ref="BI69:BJ69"/>
    <mergeCell ref="BK69:BL69"/>
    <mergeCell ref="AW68:AX68"/>
    <mergeCell ref="AY68:AZ68"/>
    <mergeCell ref="BC68:BD68"/>
    <mergeCell ref="BE68:BF68"/>
    <mergeCell ref="BG68:BH68"/>
    <mergeCell ref="BI68:BJ68"/>
    <mergeCell ref="BK68:BL68"/>
    <mergeCell ref="Q68:R68"/>
    <mergeCell ref="S68:T68"/>
    <mergeCell ref="U68:V68"/>
    <mergeCell ref="W68:X68"/>
    <mergeCell ref="Y68:Z68"/>
    <mergeCell ref="AA68:AB68"/>
    <mergeCell ref="AC68:AD68"/>
    <mergeCell ref="AW69:AX69"/>
    <mergeCell ref="AY69:AZ69"/>
    <mergeCell ref="AI69:AJ69"/>
    <mergeCell ref="AK69:AL69"/>
    <mergeCell ref="AM69:AN69"/>
    <mergeCell ref="AO69:AP69"/>
    <mergeCell ref="AQ69:AR69"/>
    <mergeCell ref="AS69:AT69"/>
    <mergeCell ref="AU69:AV69"/>
    <mergeCell ref="AS68:AT68"/>
    <mergeCell ref="AU68:AV68"/>
    <mergeCell ref="AE68:AF68"/>
    <mergeCell ref="AG68:AH68"/>
    <mergeCell ref="AI68:AJ68"/>
    <mergeCell ref="AE70:AF70"/>
    <mergeCell ref="AG70:AH70"/>
    <mergeCell ref="AI70:AJ70"/>
    <mergeCell ref="AK70:AL70"/>
    <mergeCell ref="AM70:AN70"/>
    <mergeCell ref="AO70:AP70"/>
    <mergeCell ref="AQ70:AR70"/>
    <mergeCell ref="C69:D69"/>
    <mergeCell ref="E69:F69"/>
    <mergeCell ref="G69:H69"/>
    <mergeCell ref="I69:J69"/>
    <mergeCell ref="K69:L69"/>
    <mergeCell ref="M69:N69"/>
    <mergeCell ref="O69:P69"/>
    <mergeCell ref="BA68:BB68"/>
    <mergeCell ref="BA69:BB69"/>
    <mergeCell ref="BC69:BD69"/>
    <mergeCell ref="C68:D68"/>
    <mergeCell ref="E68:F68"/>
    <mergeCell ref="G68:H68"/>
    <mergeCell ref="I68:J68"/>
    <mergeCell ref="AK68:AL68"/>
    <mergeCell ref="AM68:AN68"/>
    <mergeCell ref="AO68:AP68"/>
    <mergeCell ref="AQ68:AR68"/>
    <mergeCell ref="AE69:AF69"/>
    <mergeCell ref="AG69:AH69"/>
    <mergeCell ref="Q69:R69"/>
    <mergeCell ref="S69:T69"/>
    <mergeCell ref="U69:V69"/>
    <mergeCell ref="W69:X69"/>
    <mergeCell ref="Y69:Z69"/>
    <mergeCell ref="C70:D70"/>
    <mergeCell ref="E70:F70"/>
    <mergeCell ref="G70:H70"/>
    <mergeCell ref="I70:J70"/>
    <mergeCell ref="K70:L70"/>
    <mergeCell ref="M70:N70"/>
    <mergeCell ref="O70:P70"/>
    <mergeCell ref="K68:L68"/>
    <mergeCell ref="M68:N68"/>
    <mergeCell ref="O68:P68"/>
    <mergeCell ref="Q70:R70"/>
    <mergeCell ref="S70:T70"/>
    <mergeCell ref="U70:V70"/>
    <mergeCell ref="W70:X70"/>
    <mergeCell ref="Y70:Z70"/>
    <mergeCell ref="AA70:AB70"/>
    <mergeCell ref="AC70:AD70"/>
    <mergeCell ref="AA69:AB69"/>
    <mergeCell ref="AC69:AD69"/>
    <mergeCell ref="BG71:BH71"/>
    <mergeCell ref="BI71:BJ71"/>
    <mergeCell ref="BK71:BL71"/>
    <mergeCell ref="AS71:AT71"/>
    <mergeCell ref="AU71:AV71"/>
    <mergeCell ref="AW71:AX71"/>
    <mergeCell ref="AY71:AZ71"/>
    <mergeCell ref="BA71:BB71"/>
    <mergeCell ref="BC71:BD71"/>
    <mergeCell ref="BE71:BF71"/>
    <mergeCell ref="BG70:BH70"/>
    <mergeCell ref="BI70:BJ70"/>
    <mergeCell ref="BK70:BL70"/>
    <mergeCell ref="AS70:AT70"/>
    <mergeCell ref="AU70:AV70"/>
    <mergeCell ref="AW70:AX70"/>
    <mergeCell ref="AY70:AZ70"/>
    <mergeCell ref="BA70:BB70"/>
    <mergeCell ref="BC70:BD70"/>
    <mergeCell ref="BE70:BF70"/>
    <mergeCell ref="C71:D71"/>
    <mergeCell ref="E71:F71"/>
    <mergeCell ref="G71:H71"/>
    <mergeCell ref="I71:J71"/>
    <mergeCell ref="K71:L71"/>
    <mergeCell ref="M71:N71"/>
    <mergeCell ref="O71:P71"/>
    <mergeCell ref="C76:D76"/>
    <mergeCell ref="E76:F76"/>
    <mergeCell ref="G76:H76"/>
    <mergeCell ref="I76:J76"/>
    <mergeCell ref="K76:L76"/>
    <mergeCell ref="M76:N76"/>
    <mergeCell ref="O76:P76"/>
    <mergeCell ref="AW76:AX76"/>
    <mergeCell ref="AY76:AZ76"/>
    <mergeCell ref="BA76:BB76"/>
    <mergeCell ref="Q71:R71"/>
    <mergeCell ref="S71:T71"/>
    <mergeCell ref="U71:V71"/>
    <mergeCell ref="W71:X71"/>
    <mergeCell ref="Y71:Z71"/>
    <mergeCell ref="AA71:AB71"/>
    <mergeCell ref="AC71:AD71"/>
    <mergeCell ref="AE71:AF71"/>
    <mergeCell ref="AG71:AH71"/>
    <mergeCell ref="AI71:AJ71"/>
    <mergeCell ref="AK71:AL71"/>
    <mergeCell ref="AM71:AN71"/>
    <mergeCell ref="AO71:AP71"/>
    <mergeCell ref="AQ71:AR71"/>
    <mergeCell ref="AS76:AT76"/>
    <mergeCell ref="Q122:R122"/>
    <mergeCell ref="S122:T122"/>
    <mergeCell ref="U122:V122"/>
    <mergeCell ref="W122:X122"/>
    <mergeCell ref="Y122:Z122"/>
    <mergeCell ref="AA122:AB122"/>
    <mergeCell ref="AC122:AD122"/>
    <mergeCell ref="C122:D122"/>
    <mergeCell ref="E122:F122"/>
    <mergeCell ref="G122:H122"/>
    <mergeCell ref="I122:J122"/>
    <mergeCell ref="K122:L122"/>
    <mergeCell ref="M122:N122"/>
    <mergeCell ref="O122:P122"/>
    <mergeCell ref="BC76:BD76"/>
    <mergeCell ref="BE76:BF76"/>
    <mergeCell ref="Q76:R76"/>
    <mergeCell ref="S76:T76"/>
    <mergeCell ref="U76:V76"/>
    <mergeCell ref="W76:X76"/>
    <mergeCell ref="Y76:Z76"/>
    <mergeCell ref="AA76:AB76"/>
    <mergeCell ref="AC76:AD76"/>
    <mergeCell ref="AW85:AX85"/>
    <mergeCell ref="AY85:AZ85"/>
    <mergeCell ref="AI85:AJ85"/>
    <mergeCell ref="AK85:AL85"/>
    <mergeCell ref="AM85:AN85"/>
    <mergeCell ref="AO85:AP85"/>
    <mergeCell ref="AQ85:AR85"/>
    <mergeCell ref="AS85:AT85"/>
    <mergeCell ref="AU85:AV85"/>
    <mergeCell ref="AW123:AX123"/>
    <mergeCell ref="AY123:AZ123"/>
    <mergeCell ref="AI123:AJ123"/>
    <mergeCell ref="AK123:AL123"/>
    <mergeCell ref="AM123:AN123"/>
    <mergeCell ref="AO123:AP123"/>
    <mergeCell ref="AQ123:AR123"/>
    <mergeCell ref="AS123:AT123"/>
    <mergeCell ref="AU123:AV123"/>
    <mergeCell ref="Q121:R121"/>
    <mergeCell ref="S121:T121"/>
    <mergeCell ref="U121:V121"/>
    <mergeCell ref="W121:X121"/>
    <mergeCell ref="Y121:Z121"/>
    <mergeCell ref="AA121:AB121"/>
    <mergeCell ref="AC121:AD121"/>
    <mergeCell ref="AE121:AF121"/>
    <mergeCell ref="AG121:AH121"/>
    <mergeCell ref="AI121:AJ121"/>
    <mergeCell ref="AK121:AL121"/>
    <mergeCell ref="AM121:AN121"/>
    <mergeCell ref="AO121:AP121"/>
    <mergeCell ref="AQ121:AR121"/>
    <mergeCell ref="AS122:AT122"/>
    <mergeCell ref="AU122:AV122"/>
    <mergeCell ref="AE122:AF122"/>
    <mergeCell ref="AG122:AH122"/>
    <mergeCell ref="AI122:AJ122"/>
    <mergeCell ref="AK122:AL122"/>
    <mergeCell ref="AM122:AN122"/>
    <mergeCell ref="AO122:AP122"/>
    <mergeCell ref="AQ122:AR122"/>
    <mergeCell ref="BG121:BH121"/>
    <mergeCell ref="BI121:BJ121"/>
    <mergeCell ref="C121:D121"/>
    <mergeCell ref="E121:F121"/>
    <mergeCell ref="G121:H121"/>
    <mergeCell ref="I121:J121"/>
    <mergeCell ref="K121:L121"/>
    <mergeCell ref="M121:N121"/>
    <mergeCell ref="O121:P121"/>
    <mergeCell ref="AS121:AT121"/>
    <mergeCell ref="AU121:AV121"/>
    <mergeCell ref="AW121:AX121"/>
    <mergeCell ref="AY121:AZ121"/>
    <mergeCell ref="BA121:BB121"/>
    <mergeCell ref="BC121:BD121"/>
    <mergeCell ref="BE121:BF121"/>
    <mergeCell ref="C123:D123"/>
    <mergeCell ref="E123:F123"/>
    <mergeCell ref="G123:H123"/>
    <mergeCell ref="I123:J123"/>
    <mergeCell ref="K123:L123"/>
    <mergeCell ref="M123:N123"/>
    <mergeCell ref="O123:P123"/>
    <mergeCell ref="BA123:BB123"/>
    <mergeCell ref="BC123:BD123"/>
    <mergeCell ref="BE123:BF123"/>
    <mergeCell ref="BG123:BH123"/>
    <mergeCell ref="BI123:BJ123"/>
    <mergeCell ref="AW122:AX122"/>
    <mergeCell ref="AY122:AZ122"/>
    <mergeCell ref="BA122:BB122"/>
    <mergeCell ref="BC122:BD122"/>
    <mergeCell ref="BE122:BF122"/>
    <mergeCell ref="BG122:BH122"/>
    <mergeCell ref="BI122:BJ122"/>
    <mergeCell ref="C125:D125"/>
    <mergeCell ref="E125:F125"/>
    <mergeCell ref="G125:H125"/>
    <mergeCell ref="I125:J125"/>
    <mergeCell ref="K125:L125"/>
    <mergeCell ref="M125:N125"/>
    <mergeCell ref="O125:P125"/>
    <mergeCell ref="Q125:R125"/>
    <mergeCell ref="S125:T125"/>
    <mergeCell ref="U125:V125"/>
    <mergeCell ref="W125:X125"/>
    <mergeCell ref="Y125:Z125"/>
    <mergeCell ref="AA125:AB125"/>
    <mergeCell ref="AC125:AD125"/>
    <mergeCell ref="AE125:AF125"/>
    <mergeCell ref="AG125:AH125"/>
    <mergeCell ref="AI125:AJ125"/>
    <mergeCell ref="AK125:AL125"/>
    <mergeCell ref="AM125:AN125"/>
    <mergeCell ref="AO125:AP125"/>
    <mergeCell ref="AQ125:AR125"/>
    <mergeCell ref="BG125:BH125"/>
    <mergeCell ref="BI125:BJ125"/>
    <mergeCell ref="AS125:AT125"/>
    <mergeCell ref="AU125:AV125"/>
    <mergeCell ref="AW125:AX125"/>
    <mergeCell ref="AY125:AZ125"/>
    <mergeCell ref="BA125:BB125"/>
    <mergeCell ref="BC125:BD125"/>
    <mergeCell ref="AE123:AF123"/>
    <mergeCell ref="AG123:AH123"/>
    <mergeCell ref="Q123:R123"/>
    <mergeCell ref="S123:T123"/>
    <mergeCell ref="U123:V123"/>
    <mergeCell ref="W123:X123"/>
    <mergeCell ref="Y123:Z123"/>
    <mergeCell ref="AA123:AB123"/>
    <mergeCell ref="AC123:AD123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AG124:AH124"/>
    <mergeCell ref="BG124:BH124"/>
    <mergeCell ref="BI124:BJ124"/>
    <mergeCell ref="AS124:AT124"/>
    <mergeCell ref="AU124:AV124"/>
    <mergeCell ref="AW124:AX124"/>
    <mergeCell ref="AY124:AZ124"/>
    <mergeCell ref="BA124:BB124"/>
    <mergeCell ref="BC124:BD124"/>
    <mergeCell ref="BE124:BF124"/>
    <mergeCell ref="C124:D124"/>
    <mergeCell ref="E124:F124"/>
    <mergeCell ref="G124:H124"/>
    <mergeCell ref="I124:J124"/>
    <mergeCell ref="K124:L124"/>
    <mergeCell ref="M124:N124"/>
    <mergeCell ref="O124:P124"/>
    <mergeCell ref="BE125:BF125"/>
    <mergeCell ref="AI124:AJ124"/>
    <mergeCell ref="AK124:AL124"/>
    <mergeCell ref="AM124:AN124"/>
    <mergeCell ref="AO124:AP124"/>
    <mergeCell ref="AQ124:AR124"/>
  </mergeCells>
  <pageMargins left="0.511811024" right="0.511811024" top="0.78740157499999996" bottom="0.78740157499999996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Correia</dc:creator>
  <cp:lastModifiedBy>Cristiane Pacheco</cp:lastModifiedBy>
  <dcterms:created xsi:type="dcterms:W3CDTF">2022-10-17T16:20:03Z</dcterms:created>
  <dcterms:modified xsi:type="dcterms:W3CDTF">2023-12-18T12:10:16Z</dcterms:modified>
</cp:coreProperties>
</file>